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029"/>
  <workbookPr codeName="ThisWorkbook" defaultThemeVersion="124226"/>
  <mc:AlternateContent xmlns:mc="http://schemas.openxmlformats.org/markup-compatibility/2006">
    <mc:Choice Requires="x15">
      <x15ac:absPath xmlns:x15ac="http://schemas.microsoft.com/office/spreadsheetml/2010/11/ac" url="E:\06 学校\外国語 書籍用\"/>
    </mc:Choice>
  </mc:AlternateContent>
  <xr:revisionPtr revIDLastSave="0" documentId="13_ncr:1_{0E9AC489-FD40-4E15-9398-4BEA76CECCE9}" xr6:coauthVersionLast="40" xr6:coauthVersionMax="40" xr10:uidLastSave="{00000000-0000-0000-0000-000000000000}"/>
  <bookViews>
    <workbookView xWindow="600" yWindow="120" windowWidth="14790" windowHeight="7560" tabRatio="866" activeTab="1" xr2:uid="{00000000-000D-0000-FFFF-FFFF00000000}"/>
  </bookViews>
  <sheets>
    <sheet name="使用上の注意" sheetId="37" r:id="rId1"/>
    <sheet name="英単語　入力シート" sheetId="1" r:id="rId2"/>
    <sheet name="線で結ぶ" sheetId="30" r:id="rId3"/>
    <sheet name="下から選ぶ" sheetId="27" r:id="rId4"/>
    <sheet name="空欄書きこみ" sheetId="25" r:id="rId5"/>
    <sheet name="英語　短文　入力シート" sheetId="7" r:id="rId6"/>
    <sheet name="ならべかえ１文" sheetId="32" r:id="rId7"/>
    <sheet name="ならべかえ２文" sheetId="33" r:id="rId8"/>
    <sheet name="英語短文　穴埋め A" sheetId="26" r:id="rId9"/>
    <sheet name="英語短文　穴埋め B" sheetId="36" r:id="rId10"/>
  </sheets>
  <definedNames>
    <definedName name="_xlnm.Print_Area" localSheetId="6">ならべかえ１文!$A$1:$V$32</definedName>
    <definedName name="_xlnm.Print_Area" localSheetId="7">ならべかえ２文!$A$1:$V$34</definedName>
    <definedName name="_xlnm.Print_Area" localSheetId="8">'英語短文　穴埋め A'!$A$1:$V$36</definedName>
    <definedName name="_xlnm.Print_Area" localSheetId="9">'英語短文　穴埋め B'!$A$1:$V$36</definedName>
    <definedName name="_xlnm.Print_Area" localSheetId="3">下から選ぶ!$A$1:$E$30</definedName>
    <definedName name="_xlnm.Print_Area" localSheetId="4">空欄書きこみ!$A$1:$E$31</definedName>
    <definedName name="_xlnm.Print_Area" localSheetId="2">線で結ぶ!$A$1:$E$36</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O30" i="36" l="1"/>
  <c r="S30" i="36"/>
  <c r="S34" i="36"/>
  <c r="O34" i="36"/>
  <c r="K34" i="36"/>
  <c r="G34" i="36"/>
  <c r="C34" i="36"/>
  <c r="S33" i="36"/>
  <c r="O33" i="36"/>
  <c r="K33" i="36"/>
  <c r="G33" i="36"/>
  <c r="C33" i="36"/>
  <c r="K30" i="36"/>
  <c r="G30" i="36"/>
  <c r="C30" i="36"/>
  <c r="S27" i="36"/>
  <c r="O27" i="36"/>
  <c r="K27" i="36"/>
  <c r="G27" i="36"/>
  <c r="C27" i="36"/>
  <c r="C32" i="36"/>
  <c r="C29" i="36"/>
  <c r="B29" i="36"/>
  <c r="C26" i="36"/>
  <c r="B26" i="36"/>
  <c r="B23" i="36" l="1"/>
  <c r="B22" i="36"/>
  <c r="A22" i="36"/>
  <c r="B21" i="36"/>
  <c r="B20" i="36"/>
  <c r="A20" i="36"/>
  <c r="A19" i="36"/>
  <c r="M12" i="36"/>
  <c r="B12" i="36"/>
  <c r="M11" i="36"/>
  <c r="M13" i="36" s="1"/>
  <c r="L11" i="36"/>
  <c r="B11" i="36"/>
  <c r="B13" i="36" s="1"/>
  <c r="A11" i="36"/>
  <c r="M8" i="36"/>
  <c r="B8" i="36"/>
  <c r="M7" i="36"/>
  <c r="M10" i="36" s="1"/>
  <c r="L7" i="36"/>
  <c r="B7" i="36"/>
  <c r="B10" i="36" s="1"/>
  <c r="A7" i="36"/>
  <c r="A5" i="36"/>
  <c r="A1" i="36"/>
  <c r="B14" i="36" l="1"/>
  <c r="B9" i="36"/>
  <c r="M9" i="36"/>
  <c r="M14" i="36"/>
  <c r="AE84" i="7" l="1"/>
  <c r="AG84" i="7" s="1"/>
  <c r="AE83" i="7"/>
  <c r="AG83" i="7" s="1"/>
  <c r="AE80" i="7"/>
  <c r="AG80" i="7" s="1"/>
  <c r="AE82" i="7"/>
  <c r="AG82" i="7" s="1"/>
  <c r="AE81" i="7"/>
  <c r="AG81" i="7" s="1"/>
  <c r="AE79" i="7"/>
  <c r="AG79" i="7" s="1"/>
  <c r="B28" i="33"/>
  <c r="B21" i="33"/>
  <c r="B21" i="32"/>
  <c r="Z78" i="7"/>
  <c r="Z77" i="7"/>
  <c r="A28" i="33"/>
  <c r="A21" i="33"/>
  <c r="Z112" i="7" l="1"/>
  <c r="Z111" i="7"/>
  <c r="Z110" i="7"/>
  <c r="Z109" i="7"/>
  <c r="Z108" i="7"/>
  <c r="Z107" i="7"/>
  <c r="Z106" i="7"/>
  <c r="Z105" i="7"/>
  <c r="Z104" i="7"/>
  <c r="Z103" i="7"/>
  <c r="Z102" i="7"/>
  <c r="Z101" i="7"/>
  <c r="Z75" i="7"/>
  <c r="AE75" i="7" s="1"/>
  <c r="AF75" i="7" s="1"/>
  <c r="W87" i="7" s="1"/>
  <c r="X87" i="7" s="1"/>
  <c r="AD87" i="7" s="1"/>
  <c r="AE87" i="7" s="1"/>
  <c r="Z98" i="7"/>
  <c r="Z97" i="7"/>
  <c r="Z96" i="7"/>
  <c r="Z95" i="7"/>
  <c r="Z94" i="7"/>
  <c r="Z93" i="7"/>
  <c r="Z92" i="7"/>
  <c r="Z91" i="7"/>
  <c r="Z90" i="7"/>
  <c r="Z89" i="7"/>
  <c r="Z88" i="7"/>
  <c r="Z87" i="7"/>
  <c r="M12" i="33"/>
  <c r="B12" i="33"/>
  <c r="M11" i="33"/>
  <c r="M14" i="33" s="1"/>
  <c r="L11" i="33"/>
  <c r="B11" i="33"/>
  <c r="B14" i="33" s="1"/>
  <c r="A11" i="33"/>
  <c r="M8" i="33"/>
  <c r="B8" i="33"/>
  <c r="M7" i="33"/>
  <c r="M10" i="33" s="1"/>
  <c r="L7" i="33"/>
  <c r="B7" i="33"/>
  <c r="B10" i="33" s="1"/>
  <c r="A7" i="33"/>
  <c r="A5" i="33"/>
  <c r="A1" i="33"/>
  <c r="A21" i="32"/>
  <c r="M12" i="32"/>
  <c r="B12" i="32"/>
  <c r="M11" i="32"/>
  <c r="M14" i="32" s="1"/>
  <c r="L11" i="32"/>
  <c r="B11" i="32"/>
  <c r="B14" i="32" s="1"/>
  <c r="A11" i="32"/>
  <c r="M8" i="32"/>
  <c r="B8" i="32"/>
  <c r="M7" i="32"/>
  <c r="M10" i="32" s="1"/>
  <c r="L7" i="32"/>
  <c r="B7" i="32"/>
  <c r="B10" i="32" s="1"/>
  <c r="A7" i="32"/>
  <c r="A5" i="32"/>
  <c r="A1" i="32"/>
  <c r="AG75" i="7" l="1"/>
  <c r="AB104" i="7"/>
  <c r="AB105" i="7"/>
  <c r="AB102" i="7"/>
  <c r="AB103" i="7"/>
  <c r="AB106" i="7"/>
  <c r="AB107" i="7"/>
  <c r="AB108" i="7"/>
  <c r="AB109" i="7"/>
  <c r="AB110" i="7"/>
  <c r="AB111" i="7"/>
  <c r="AB112" i="7"/>
  <c r="AB101" i="7"/>
  <c r="AB87" i="7"/>
  <c r="AB89" i="7"/>
  <c r="AI87" i="7"/>
  <c r="AJ87" i="7" s="1"/>
  <c r="Z79" i="7"/>
  <c r="Z76" i="7"/>
  <c r="AE76" i="7" s="1"/>
  <c r="Z80" i="7"/>
  <c r="AB80" i="7" s="1"/>
  <c r="A34" i="33" s="1"/>
  <c r="AB91" i="7"/>
  <c r="AB93" i="7"/>
  <c r="AB96" i="7"/>
  <c r="AB97" i="7"/>
  <c r="AB88" i="7"/>
  <c r="AB90" i="7"/>
  <c r="AB94" i="7"/>
  <c r="AB98" i="7"/>
  <c r="AB92" i="7"/>
  <c r="AB95" i="7"/>
  <c r="B9" i="33"/>
  <c r="B13" i="33"/>
  <c r="M9" i="33"/>
  <c r="M13" i="33"/>
  <c r="B9" i="32"/>
  <c r="B13" i="32"/>
  <c r="M9" i="32"/>
  <c r="M13" i="32"/>
  <c r="AD59" i="7"/>
  <c r="AE59" i="7" s="1"/>
  <c r="AB79" i="7" l="1"/>
  <c r="AG76" i="7"/>
  <c r="AI76" i="7" s="1"/>
  <c r="AJ76" i="7" s="1"/>
  <c r="W103" i="7" s="1"/>
  <c r="X103" i="7" s="1"/>
  <c r="AD103" i="7" s="1"/>
  <c r="AF76" i="7"/>
  <c r="W101" i="7" s="1"/>
  <c r="X101" i="7" s="1"/>
  <c r="AD101" i="7" s="1"/>
  <c r="AH75" i="7"/>
  <c r="AI75" i="7"/>
  <c r="AI70" i="7"/>
  <c r="AJ70" i="7" s="1"/>
  <c r="AI69" i="7"/>
  <c r="AJ69" i="7" s="1"/>
  <c r="AI68" i="7"/>
  <c r="AJ68" i="7" s="1"/>
  <c r="AI67" i="7"/>
  <c r="AJ67" i="7" s="1"/>
  <c r="AI66" i="7"/>
  <c r="AJ66" i="7" s="1"/>
  <c r="AI65" i="7"/>
  <c r="AI64" i="7"/>
  <c r="AI63" i="7"/>
  <c r="AJ63" i="7" s="1"/>
  <c r="AI62" i="7"/>
  <c r="AJ62" i="7" s="1"/>
  <c r="AI61" i="7"/>
  <c r="AJ61" i="7" s="1"/>
  <c r="AI60" i="7"/>
  <c r="AJ60" i="7" s="1"/>
  <c r="AI59" i="7"/>
  <c r="AJ59" i="7" s="1"/>
  <c r="AD70" i="7"/>
  <c r="AD69" i="7"/>
  <c r="AD68" i="7"/>
  <c r="AD67" i="7"/>
  <c r="AD66" i="7"/>
  <c r="AD65" i="7"/>
  <c r="AD64" i="7"/>
  <c r="AD63" i="7"/>
  <c r="AD62" i="7"/>
  <c r="AD61" i="7"/>
  <c r="AD60" i="7"/>
  <c r="AE60" i="7" s="1"/>
  <c r="Z70" i="7"/>
  <c r="Z69" i="7"/>
  <c r="Z68" i="7"/>
  <c r="Z67" i="7"/>
  <c r="Z66" i="7"/>
  <c r="AJ65" i="7"/>
  <c r="Z65" i="7"/>
  <c r="AJ64" i="7"/>
  <c r="Z64" i="7"/>
  <c r="Z63" i="7"/>
  <c r="Z62" i="7"/>
  <c r="Z61" i="7"/>
  <c r="Z60" i="7"/>
  <c r="Z59" i="7"/>
  <c r="AI45" i="7"/>
  <c r="AI46" i="7"/>
  <c r="AI47" i="7"/>
  <c r="AI48" i="7"/>
  <c r="AI49" i="7"/>
  <c r="AI50" i="7"/>
  <c r="AI51" i="7"/>
  <c r="AI52" i="7"/>
  <c r="AI53" i="7"/>
  <c r="AI54" i="7"/>
  <c r="AI55" i="7"/>
  <c r="AI56" i="7"/>
  <c r="A27" i="33" l="1"/>
  <c r="A27" i="32"/>
  <c r="AH76" i="7"/>
  <c r="W102" i="7" s="1"/>
  <c r="X102" i="7" s="1"/>
  <c r="AD102" i="7" s="1"/>
  <c r="AI102" i="7" s="1"/>
  <c r="AJ102" i="7" s="1"/>
  <c r="AE63" i="7"/>
  <c r="AI103" i="7"/>
  <c r="AJ103" i="7" s="1"/>
  <c r="AE101" i="7"/>
  <c r="AF101" i="7" s="1"/>
  <c r="AI101" i="7"/>
  <c r="AJ101" i="7" s="1"/>
  <c r="AK76" i="7"/>
  <c r="W88" i="7"/>
  <c r="X88" i="7" s="1"/>
  <c r="AD88" i="7" s="1"/>
  <c r="AE62" i="7"/>
  <c r="AE64" i="7"/>
  <c r="AE66" i="7"/>
  <c r="AE61" i="7"/>
  <c r="AE65" i="7"/>
  <c r="AE67" i="7"/>
  <c r="AJ75" i="7"/>
  <c r="AK75" i="7"/>
  <c r="AE69" i="7"/>
  <c r="AE70" i="7"/>
  <c r="AE68" i="7"/>
  <c r="AB59" i="7"/>
  <c r="AB69" i="7"/>
  <c r="AB70" i="7"/>
  <c r="AB68" i="7"/>
  <c r="AB67" i="7"/>
  <c r="AB65" i="7"/>
  <c r="AB66" i="7"/>
  <c r="AB60" i="7"/>
  <c r="AB61" i="7"/>
  <c r="AB62" i="7"/>
  <c r="AB63" i="7"/>
  <c r="AB64" i="7"/>
  <c r="AD46" i="7"/>
  <c r="AD52" i="7"/>
  <c r="AJ45" i="7"/>
  <c r="AD45" i="7"/>
  <c r="AJ46" i="7"/>
  <c r="AJ56" i="7"/>
  <c r="AJ55" i="7"/>
  <c r="AJ54" i="7"/>
  <c r="AJ53" i="7"/>
  <c r="AJ52" i="7"/>
  <c r="AJ51" i="7"/>
  <c r="AJ50" i="7"/>
  <c r="AJ49" i="7"/>
  <c r="AJ48" i="7"/>
  <c r="AJ47" i="7"/>
  <c r="AE102" i="7" l="1"/>
  <c r="AF102" i="7" s="1"/>
  <c r="AG102" i="7" s="1"/>
  <c r="AH102" i="7" s="1"/>
  <c r="AE103" i="7"/>
  <c r="AF103" i="7" s="1"/>
  <c r="AG103" i="7" s="1"/>
  <c r="AH103" i="7" s="1"/>
  <c r="AG101" i="7"/>
  <c r="AH101" i="7" s="1"/>
  <c r="AI88" i="7"/>
  <c r="AJ88" i="7" s="1"/>
  <c r="AE88" i="7"/>
  <c r="AL76" i="7"/>
  <c r="W104" i="7" s="1"/>
  <c r="X104" i="7" s="1"/>
  <c r="AD104" i="7" s="1"/>
  <c r="AM76" i="7"/>
  <c r="W89" i="7"/>
  <c r="X89" i="7" s="1"/>
  <c r="AD89" i="7" s="1"/>
  <c r="AE45" i="7"/>
  <c r="AF45" i="7" s="1"/>
  <c r="AL75" i="7"/>
  <c r="W90" i="7" s="1"/>
  <c r="X90" i="7" s="1"/>
  <c r="AD90" i="7" s="1"/>
  <c r="AM75" i="7"/>
  <c r="AE46" i="7"/>
  <c r="AF46" i="7" s="1"/>
  <c r="E9" i="30"/>
  <c r="E11" i="30" s="1"/>
  <c r="D9" i="30"/>
  <c r="D11" i="30" s="1"/>
  <c r="C9" i="30"/>
  <c r="C11" i="30" s="1"/>
  <c r="B9" i="30"/>
  <c r="B11" i="30" s="1"/>
  <c r="E8" i="30"/>
  <c r="D8" i="30"/>
  <c r="C8" i="30"/>
  <c r="B8" i="30"/>
  <c r="A5" i="30"/>
  <c r="A1" i="30"/>
  <c r="A19" i="26"/>
  <c r="C22" i="7"/>
  <c r="D22" i="7" s="1"/>
  <c r="AD56" i="7"/>
  <c r="AD55" i="7"/>
  <c r="Z56" i="7"/>
  <c r="AE104" i="7" l="1"/>
  <c r="AF104" i="7" s="1"/>
  <c r="AI104" i="7"/>
  <c r="AJ104" i="7" s="1"/>
  <c r="AI89" i="7"/>
  <c r="AJ89" i="7" s="1"/>
  <c r="AE89" i="7"/>
  <c r="AE90" i="7"/>
  <c r="AN76" i="7"/>
  <c r="W105" i="7" s="1"/>
  <c r="X105" i="7" s="1"/>
  <c r="AD105" i="7" s="1"/>
  <c r="AO76" i="7"/>
  <c r="AN75" i="7"/>
  <c r="W91" i="7" s="1"/>
  <c r="X91" i="7" s="1"/>
  <c r="AD91" i="7" s="1"/>
  <c r="AO75" i="7"/>
  <c r="AG45" i="7"/>
  <c r="AH45" i="7" s="1"/>
  <c r="B10" i="30"/>
  <c r="C10" i="30"/>
  <c r="D10" i="30"/>
  <c r="E10" i="30"/>
  <c r="AD54" i="7"/>
  <c r="AD53" i="7"/>
  <c r="AD51" i="7"/>
  <c r="AD50" i="7"/>
  <c r="AD49" i="7"/>
  <c r="AD48" i="7"/>
  <c r="AD47" i="7"/>
  <c r="Z55" i="7"/>
  <c r="Z46" i="7"/>
  <c r="Z47" i="7"/>
  <c r="Z48" i="7"/>
  <c r="Z49" i="7"/>
  <c r="Z50" i="7"/>
  <c r="Z51" i="7"/>
  <c r="Z52" i="7"/>
  <c r="Z53" i="7"/>
  <c r="Z54" i="7"/>
  <c r="Z45" i="7"/>
  <c r="Q12" i="1"/>
  <c r="Q11" i="1"/>
  <c r="Q10" i="1"/>
  <c r="Q9" i="1"/>
  <c r="E9" i="27"/>
  <c r="E11" i="27" s="1"/>
  <c r="D9" i="27"/>
  <c r="D11" i="27" s="1"/>
  <c r="C9" i="27"/>
  <c r="C10" i="27" s="1"/>
  <c r="B9" i="27"/>
  <c r="B11" i="27" s="1"/>
  <c r="E8" i="27"/>
  <c r="D8" i="27"/>
  <c r="C8" i="27"/>
  <c r="B8" i="27"/>
  <c r="A5" i="27"/>
  <c r="A1" i="27"/>
  <c r="M10" i="1"/>
  <c r="M11" i="1"/>
  <c r="M12" i="1"/>
  <c r="M9" i="1"/>
  <c r="M7" i="26"/>
  <c r="M9" i="26" s="1"/>
  <c r="BK5" i="7"/>
  <c r="M23" i="26"/>
  <c r="B23" i="26"/>
  <c r="M22" i="26"/>
  <c r="L22" i="26"/>
  <c r="B22" i="26"/>
  <c r="A22" i="26"/>
  <c r="M21" i="26"/>
  <c r="B21" i="26"/>
  <c r="M20" i="26"/>
  <c r="L20" i="26"/>
  <c r="B20" i="26"/>
  <c r="A20" i="26"/>
  <c r="M12" i="26"/>
  <c r="B12" i="26"/>
  <c r="M11" i="26"/>
  <c r="M14" i="26" s="1"/>
  <c r="L11" i="26"/>
  <c r="B11" i="26"/>
  <c r="B14" i="26" s="1"/>
  <c r="A11" i="26"/>
  <c r="M8" i="26"/>
  <c r="B8" i="26"/>
  <c r="L7" i="26"/>
  <c r="B7" i="26"/>
  <c r="B9" i="26" s="1"/>
  <c r="A7" i="26"/>
  <c r="A5" i="26"/>
  <c r="A1" i="26"/>
  <c r="F3" i="36" l="1"/>
  <c r="AG104" i="7"/>
  <c r="AH104" i="7" s="1"/>
  <c r="AE105" i="7"/>
  <c r="AF105" i="7" s="1"/>
  <c r="AI105" i="7"/>
  <c r="AJ105" i="7" s="1"/>
  <c r="AE55" i="7"/>
  <c r="AF55" i="7" s="1"/>
  <c r="AI90" i="7"/>
  <c r="AJ90" i="7" s="1"/>
  <c r="AP76" i="7"/>
  <c r="W106" i="7" s="1"/>
  <c r="X106" i="7" s="1"/>
  <c r="AD106" i="7" s="1"/>
  <c r="AQ76" i="7"/>
  <c r="F3" i="33"/>
  <c r="F3" i="32"/>
  <c r="AE56" i="7"/>
  <c r="AF56" i="7" s="1"/>
  <c r="AP75" i="7"/>
  <c r="W92" i="7" s="1"/>
  <c r="X92" i="7" s="1"/>
  <c r="AD92" i="7" s="1"/>
  <c r="AQ75" i="7"/>
  <c r="AF59" i="7"/>
  <c r="AG59" i="7" s="1"/>
  <c r="AH59" i="7" s="1"/>
  <c r="AF63" i="7"/>
  <c r="AG63" i="7" s="1"/>
  <c r="AH63" i="7" s="1"/>
  <c r="AF70" i="7"/>
  <c r="AG70" i="7" s="1"/>
  <c r="AH70" i="7" s="1"/>
  <c r="AF67" i="7"/>
  <c r="AG67" i="7" s="1"/>
  <c r="AH67" i="7" s="1"/>
  <c r="AF60" i="7"/>
  <c r="AG60" i="7" s="1"/>
  <c r="AH60" i="7" s="1"/>
  <c r="AF69" i="7"/>
  <c r="AG69" i="7" s="1"/>
  <c r="AH69" i="7" s="1"/>
  <c r="AF68" i="7"/>
  <c r="AG68" i="7" s="1"/>
  <c r="AH68" i="7" s="1"/>
  <c r="AF66" i="7"/>
  <c r="AG66" i="7" s="1"/>
  <c r="AH66" i="7" s="1"/>
  <c r="AF64" i="7"/>
  <c r="AG64" i="7" s="1"/>
  <c r="AH64" i="7" s="1"/>
  <c r="AF65" i="7"/>
  <c r="AG65" i="7" s="1"/>
  <c r="AH65" i="7" s="1"/>
  <c r="AF61" i="7"/>
  <c r="AG61" i="7" s="1"/>
  <c r="AH61" i="7" s="1"/>
  <c r="AF62" i="7"/>
  <c r="AG62" i="7" s="1"/>
  <c r="AH62" i="7" s="1"/>
  <c r="AE48" i="7"/>
  <c r="AF48" i="7" s="1"/>
  <c r="AE50" i="7"/>
  <c r="AF50" i="7" s="1"/>
  <c r="AE47" i="7"/>
  <c r="AF47" i="7" s="1"/>
  <c r="AE52" i="7"/>
  <c r="AF52" i="7" s="1"/>
  <c r="AE51" i="7"/>
  <c r="AF51" i="7" s="1"/>
  <c r="AE53" i="7"/>
  <c r="AF53" i="7" s="1"/>
  <c r="AE49" i="7"/>
  <c r="AF49" i="7" s="1"/>
  <c r="AE54" i="7"/>
  <c r="AF54" i="7" s="1"/>
  <c r="AB45" i="7"/>
  <c r="AB53" i="7"/>
  <c r="AB49" i="7"/>
  <c r="AB55" i="7"/>
  <c r="AB52" i="7"/>
  <c r="AB48" i="7"/>
  <c r="AB51" i="7"/>
  <c r="AB47" i="7"/>
  <c r="AB54" i="7"/>
  <c r="AB50" i="7"/>
  <c r="AB46" i="7"/>
  <c r="AB56" i="7"/>
  <c r="F3" i="26"/>
  <c r="R10" i="1"/>
  <c r="S10" i="1" s="1"/>
  <c r="C20" i="30" s="1"/>
  <c r="R12" i="1"/>
  <c r="S12" i="1" s="1"/>
  <c r="E20" i="30" s="1"/>
  <c r="R9" i="1"/>
  <c r="S9" i="1" s="1"/>
  <c r="B20" i="30" s="1"/>
  <c r="R11" i="1"/>
  <c r="S11" i="1" s="1"/>
  <c r="D20" i="30" s="1"/>
  <c r="D10" i="27"/>
  <c r="C11" i="27"/>
  <c r="E10" i="27"/>
  <c r="B10" i="27"/>
  <c r="N12" i="1"/>
  <c r="N10" i="1"/>
  <c r="N11" i="1"/>
  <c r="N9" i="1"/>
  <c r="B13" i="26"/>
  <c r="B10" i="26"/>
  <c r="M10" i="26"/>
  <c r="M13" i="26"/>
  <c r="A5" i="25"/>
  <c r="A1" i="25"/>
  <c r="AF2" i="1"/>
  <c r="B3" i="30" s="1"/>
  <c r="E8" i="25"/>
  <c r="E28" i="25" s="1"/>
  <c r="D8" i="25"/>
  <c r="D28" i="25" s="1"/>
  <c r="C8" i="25"/>
  <c r="C28" i="25" s="1"/>
  <c r="B8" i="25"/>
  <c r="B28" i="25" s="1"/>
  <c r="E9" i="25"/>
  <c r="E10" i="25" s="1"/>
  <c r="D9" i="25"/>
  <c r="C9" i="25"/>
  <c r="C11" i="25" s="1"/>
  <c r="B9" i="25"/>
  <c r="B10" i="25" s="1"/>
  <c r="AI106" i="7" l="1"/>
  <c r="AJ106" i="7" s="1"/>
  <c r="AE106" i="7"/>
  <c r="AF106" i="7" s="1"/>
  <c r="AG105" i="7"/>
  <c r="AH105" i="7" s="1"/>
  <c r="AI91" i="7"/>
  <c r="AJ91" i="7" s="1"/>
  <c r="AE91" i="7"/>
  <c r="AK61" i="7"/>
  <c r="AL61" i="7" s="1"/>
  <c r="AR76" i="7"/>
  <c r="W107" i="7" s="1"/>
  <c r="X107" i="7" s="1"/>
  <c r="AD107" i="7" s="1"/>
  <c r="AS76" i="7"/>
  <c r="AR75" i="7"/>
  <c r="W93" i="7" s="1"/>
  <c r="X93" i="7" s="1"/>
  <c r="AD93" i="7" s="1"/>
  <c r="AS75" i="7"/>
  <c r="AK69" i="7"/>
  <c r="AL69" i="7" s="1"/>
  <c r="AK68" i="7"/>
  <c r="AL68" i="7" s="1"/>
  <c r="AK65" i="7"/>
  <c r="AL65" i="7" s="1"/>
  <c r="AK62" i="7"/>
  <c r="AL62" i="7" s="1"/>
  <c r="AK70" i="7"/>
  <c r="AL70" i="7" s="1"/>
  <c r="AK66" i="7"/>
  <c r="AL66" i="7" s="1"/>
  <c r="AK67" i="7"/>
  <c r="AL67" i="7" s="1"/>
  <c r="AK63" i="7"/>
  <c r="AL63" i="7" s="1"/>
  <c r="AK60" i="7"/>
  <c r="AL60" i="7" s="1"/>
  <c r="AK64" i="7"/>
  <c r="AL64" i="7" s="1"/>
  <c r="AK59" i="7"/>
  <c r="AA59" i="7" s="1"/>
  <c r="AK46" i="7"/>
  <c r="AA46" i="7" s="1"/>
  <c r="AK45" i="7"/>
  <c r="AA45" i="7" s="1"/>
  <c r="AK55" i="7"/>
  <c r="AA55" i="7" s="1"/>
  <c r="AK48" i="7"/>
  <c r="AA48" i="7" s="1"/>
  <c r="AK52" i="7"/>
  <c r="AA52" i="7" s="1"/>
  <c r="AK54" i="7"/>
  <c r="AA54" i="7" s="1"/>
  <c r="AK51" i="7"/>
  <c r="AA51" i="7" s="1"/>
  <c r="AK49" i="7"/>
  <c r="AA49" i="7" s="1"/>
  <c r="AK56" i="7"/>
  <c r="AA56" i="7" s="1"/>
  <c r="AK47" i="7"/>
  <c r="AA47" i="7" s="1"/>
  <c r="AK50" i="7"/>
  <c r="AG47" i="7"/>
  <c r="AH47" i="7" s="1"/>
  <c r="AG46" i="7"/>
  <c r="AH46" i="7" s="1"/>
  <c r="AK53" i="7"/>
  <c r="AG48" i="7"/>
  <c r="AH48" i="7" s="1"/>
  <c r="AG51" i="7"/>
  <c r="AH51" i="7" s="1"/>
  <c r="AG49" i="7"/>
  <c r="AH49" i="7" s="1"/>
  <c r="AG50" i="7"/>
  <c r="AH50" i="7" s="1"/>
  <c r="AG53" i="7"/>
  <c r="AH53" i="7" s="1"/>
  <c r="AG54" i="7"/>
  <c r="AH54" i="7" s="1"/>
  <c r="AG56" i="7"/>
  <c r="AH56" i="7" s="1"/>
  <c r="AG55" i="7"/>
  <c r="AH55" i="7" s="1"/>
  <c r="AG52" i="7"/>
  <c r="AH52" i="7" s="1"/>
  <c r="D20" i="27"/>
  <c r="E20" i="27"/>
  <c r="C20" i="27"/>
  <c r="B3" i="25"/>
  <c r="B3" i="27"/>
  <c r="B20" i="27"/>
  <c r="O12" i="1"/>
  <c r="E28" i="30" s="1"/>
  <c r="O11" i="1"/>
  <c r="D28" i="30" s="1"/>
  <c r="O10" i="1"/>
  <c r="C28" i="30" s="1"/>
  <c r="O9" i="1"/>
  <c r="B28" i="30" s="1"/>
  <c r="E11" i="25"/>
  <c r="B11" i="25"/>
  <c r="D10" i="25"/>
  <c r="D11" i="25"/>
  <c r="C10" i="25"/>
  <c r="C10" i="7"/>
  <c r="D10" i="7" s="1"/>
  <c r="U1" i="36" l="1"/>
  <c r="U17" i="36" s="1"/>
  <c r="AG106" i="7"/>
  <c r="AH106" i="7" s="1"/>
  <c r="AI107" i="7"/>
  <c r="AJ107" i="7" s="1"/>
  <c r="AE107" i="7"/>
  <c r="AF107" i="7" s="1"/>
  <c r="AI92" i="7"/>
  <c r="AJ92" i="7" s="1"/>
  <c r="AE92" i="7"/>
  <c r="AA69" i="7"/>
  <c r="AY69" i="7" s="1"/>
  <c r="AM69" i="7" s="1"/>
  <c r="AN69" i="7" s="1"/>
  <c r="AO69" i="7" s="1"/>
  <c r="AP69" i="7" s="1"/>
  <c r="AR69" i="7" s="1"/>
  <c r="AA68" i="7"/>
  <c r="AY68" i="7" s="1"/>
  <c r="AM68" i="7" s="1"/>
  <c r="AN68" i="7" s="1"/>
  <c r="AO68" i="7" s="1"/>
  <c r="AP68" i="7" s="1"/>
  <c r="AR68" i="7" s="1"/>
  <c r="AA61" i="7"/>
  <c r="AY61" i="7" s="1"/>
  <c r="AM61" i="7" s="1"/>
  <c r="AN61" i="7" s="1"/>
  <c r="AO61" i="7" s="1"/>
  <c r="AP61" i="7" s="1"/>
  <c r="AR61" i="7" s="1"/>
  <c r="AT76" i="7"/>
  <c r="W108" i="7" s="1"/>
  <c r="X108" i="7" s="1"/>
  <c r="AD108" i="7" s="1"/>
  <c r="AU76" i="7"/>
  <c r="U1" i="33"/>
  <c r="U17" i="33" s="1"/>
  <c r="U1" i="32"/>
  <c r="U17" i="32" s="1"/>
  <c r="AT75" i="7"/>
  <c r="W94" i="7" s="1"/>
  <c r="X94" i="7" s="1"/>
  <c r="AD94" i="7" s="1"/>
  <c r="AU75" i="7"/>
  <c r="AW75" i="7" s="1"/>
  <c r="AA65" i="7"/>
  <c r="AY65" i="7" s="1"/>
  <c r="AM65" i="7" s="1"/>
  <c r="AN65" i="7" s="1"/>
  <c r="AO65" i="7" s="1"/>
  <c r="AP65" i="7" s="1"/>
  <c r="AR65" i="7" s="1"/>
  <c r="AA63" i="7"/>
  <c r="AY63" i="7" s="1"/>
  <c r="AM63" i="7" s="1"/>
  <c r="AN63" i="7" s="1"/>
  <c r="AO63" i="7" s="1"/>
  <c r="AP63" i="7" s="1"/>
  <c r="AR63" i="7" s="1"/>
  <c r="AA60" i="7"/>
  <c r="AY60" i="7" s="1"/>
  <c r="AM60" i="7" s="1"/>
  <c r="AN60" i="7" s="1"/>
  <c r="AO60" i="7" s="1"/>
  <c r="AP60" i="7" s="1"/>
  <c r="AR60" i="7" s="1"/>
  <c r="AA66" i="7"/>
  <c r="AY66" i="7" s="1"/>
  <c r="AM66" i="7" s="1"/>
  <c r="AN66" i="7" s="1"/>
  <c r="AO66" i="7" s="1"/>
  <c r="AP66" i="7" s="1"/>
  <c r="AR66" i="7" s="1"/>
  <c r="AA62" i="7"/>
  <c r="AY62" i="7" s="1"/>
  <c r="AM62" i="7" s="1"/>
  <c r="AN62" i="7" s="1"/>
  <c r="AO62" i="7" s="1"/>
  <c r="AP62" i="7" s="1"/>
  <c r="AR62" i="7" s="1"/>
  <c r="AA70" i="7"/>
  <c r="AY70" i="7" s="1"/>
  <c r="AM70" i="7" s="1"/>
  <c r="AN70" i="7" s="1"/>
  <c r="AO70" i="7" s="1"/>
  <c r="AP70" i="7" s="1"/>
  <c r="AR70" i="7" s="1"/>
  <c r="AA67" i="7"/>
  <c r="AY67" i="7" s="1"/>
  <c r="AM67" i="7" s="1"/>
  <c r="AN67" i="7" s="1"/>
  <c r="AO67" i="7" s="1"/>
  <c r="AP67" i="7" s="1"/>
  <c r="AR67" i="7" s="1"/>
  <c r="AA64" i="7"/>
  <c r="AY64" i="7" s="1"/>
  <c r="AM64" i="7" s="1"/>
  <c r="AN64" i="7" s="1"/>
  <c r="AO64" i="7" s="1"/>
  <c r="AP64" i="7" s="1"/>
  <c r="AR64" i="7" s="1"/>
  <c r="AL59" i="7"/>
  <c r="AY59" i="7"/>
  <c r="AL46" i="7"/>
  <c r="AL50" i="7"/>
  <c r="AA50" i="7"/>
  <c r="AY50" i="7" s="1"/>
  <c r="AL53" i="7"/>
  <c r="AA53" i="7"/>
  <c r="AY53" i="7" s="1"/>
  <c r="AL47" i="7"/>
  <c r="AY45" i="7"/>
  <c r="AY46" i="7"/>
  <c r="AL45" i="7"/>
  <c r="AY56" i="7"/>
  <c r="AL56" i="7"/>
  <c r="AY52" i="7"/>
  <c r="AL52" i="7"/>
  <c r="AY49" i="7"/>
  <c r="AL49" i="7"/>
  <c r="AY51" i="7"/>
  <c r="AL51" i="7"/>
  <c r="AY48" i="7"/>
  <c r="AL48" i="7"/>
  <c r="AY54" i="7"/>
  <c r="AL54" i="7"/>
  <c r="AY55" i="7"/>
  <c r="AL55" i="7"/>
  <c r="AY47" i="7"/>
  <c r="B25" i="27"/>
  <c r="D25" i="27"/>
  <c r="B26" i="27"/>
  <c r="D26" i="27"/>
  <c r="Z57" i="7"/>
  <c r="U1" i="26"/>
  <c r="U17" i="26" s="1"/>
  <c r="C7" i="1"/>
  <c r="D7" i="1" s="1"/>
  <c r="AG107" i="7" l="1"/>
  <c r="AH107" i="7" s="1"/>
  <c r="AE108" i="7"/>
  <c r="AF108" i="7" s="1"/>
  <c r="AI108" i="7"/>
  <c r="AJ108" i="7" s="1"/>
  <c r="AI93" i="7"/>
  <c r="AJ93" i="7" s="1"/>
  <c r="AE93" i="7"/>
  <c r="AW76" i="7"/>
  <c r="AV76" i="7"/>
  <c r="W109" i="7" s="1"/>
  <c r="X109" i="7" s="1"/>
  <c r="AD109" i="7" s="1"/>
  <c r="AY75" i="7"/>
  <c r="BA75" i="7" s="1"/>
  <c r="W98" i="7" s="1"/>
  <c r="X98" i="7" s="1"/>
  <c r="AD98" i="7" s="1"/>
  <c r="AX75" i="7"/>
  <c r="W96" i="7" s="1"/>
  <c r="X96" i="7" s="1"/>
  <c r="AD96" i="7" s="1"/>
  <c r="AV75" i="7"/>
  <c r="W95" i="7" s="1"/>
  <c r="X95" i="7" s="1"/>
  <c r="AD95" i="7" s="1"/>
  <c r="AM59" i="7"/>
  <c r="AN59" i="7" s="1"/>
  <c r="AO59" i="7" s="1"/>
  <c r="AP59" i="7" s="1"/>
  <c r="AM46" i="7"/>
  <c r="AN46" i="7" s="1"/>
  <c r="AO46" i="7" s="1"/>
  <c r="AM53" i="7"/>
  <c r="AM47" i="7"/>
  <c r="AM50" i="7"/>
  <c r="AM45" i="7"/>
  <c r="AM54" i="7"/>
  <c r="AM51" i="7"/>
  <c r="AM52" i="7"/>
  <c r="AM55" i="7"/>
  <c r="AM48" i="7"/>
  <c r="AM49" i="7"/>
  <c r="AM56" i="7"/>
  <c r="E1" i="27"/>
  <c r="E16" i="27" s="1"/>
  <c r="E1" i="30"/>
  <c r="E16" i="30" s="1"/>
  <c r="E1" i="25"/>
  <c r="E24" i="25" s="1"/>
  <c r="AG108" i="7" l="1"/>
  <c r="AH108" i="7" s="1"/>
  <c r="AE109" i="7"/>
  <c r="AF109" i="7" s="1"/>
  <c r="AI109" i="7"/>
  <c r="AJ109" i="7" s="1"/>
  <c r="AI94" i="7"/>
  <c r="AJ94" i="7" s="1"/>
  <c r="AE94" i="7"/>
  <c r="BB75" i="7"/>
  <c r="AX76" i="7"/>
  <c r="W110" i="7" s="1"/>
  <c r="X110" i="7" s="1"/>
  <c r="AD110" i="7" s="1"/>
  <c r="AY76" i="7"/>
  <c r="AQ64" i="7"/>
  <c r="AQ68" i="7"/>
  <c r="AQ61" i="7"/>
  <c r="AQ67" i="7"/>
  <c r="AQ65" i="7"/>
  <c r="AQ69" i="7"/>
  <c r="AQ66" i="7"/>
  <c r="AQ60" i="7"/>
  <c r="AQ63" i="7"/>
  <c r="AQ62" i="7"/>
  <c r="AQ70" i="7"/>
  <c r="AR59" i="7"/>
  <c r="AQ59" i="7"/>
  <c r="AP46" i="7"/>
  <c r="AR46" i="7" s="1"/>
  <c r="AN45" i="7"/>
  <c r="AO45" i="7" s="1"/>
  <c r="AN47" i="7"/>
  <c r="AO47" i="7" s="1"/>
  <c r="AN55" i="7"/>
  <c r="AO55" i="7" s="1"/>
  <c r="AN56" i="7"/>
  <c r="AO56" i="7" s="1"/>
  <c r="AN52" i="7"/>
  <c r="AO52" i="7" s="1"/>
  <c r="AN53" i="7"/>
  <c r="AO53" i="7" s="1"/>
  <c r="AN49" i="7"/>
  <c r="AO49" i="7" s="1"/>
  <c r="AN51" i="7"/>
  <c r="AO51" i="7" s="1"/>
  <c r="AN48" i="7"/>
  <c r="AO48" i="7" s="1"/>
  <c r="AN54" i="7"/>
  <c r="AO54" i="7" s="1"/>
  <c r="AN50" i="7"/>
  <c r="AO50" i="7" s="1"/>
  <c r="AI110" i="7" l="1"/>
  <c r="AJ110" i="7" s="1"/>
  <c r="AE110" i="7"/>
  <c r="AF110" i="7" s="1"/>
  <c r="AG109" i="7"/>
  <c r="AH109" i="7" s="1"/>
  <c r="AI96" i="7"/>
  <c r="AJ96" i="7" s="1"/>
  <c r="AE96" i="7"/>
  <c r="AI95" i="7"/>
  <c r="AJ95" i="7" s="1"/>
  <c r="AE95" i="7"/>
  <c r="AZ76" i="7"/>
  <c r="W111" i="7" s="1"/>
  <c r="X111" i="7" s="1"/>
  <c r="AD111" i="7" s="1"/>
  <c r="BA76" i="7"/>
  <c r="W112" i="7" s="1"/>
  <c r="X112" i="7" s="1"/>
  <c r="AD112" i="7" s="1"/>
  <c r="AZ75" i="7"/>
  <c r="W97" i="7" s="1"/>
  <c r="X97" i="7" s="1"/>
  <c r="AD97" i="7" s="1"/>
  <c r="AS61" i="7"/>
  <c r="AT61" i="7" s="1"/>
  <c r="AU61" i="7" s="1"/>
  <c r="AS67" i="7"/>
  <c r="AT67" i="7" s="1"/>
  <c r="AV67" i="7" s="1"/>
  <c r="AW67" i="7" s="1"/>
  <c r="AX67" i="7" s="1"/>
  <c r="AS68" i="7"/>
  <c r="AT68" i="7" s="1"/>
  <c r="AU68" i="7" s="1"/>
  <c r="AS69" i="7"/>
  <c r="AT69" i="7" s="1"/>
  <c r="AV69" i="7" s="1"/>
  <c r="AW69" i="7" s="1"/>
  <c r="AX69" i="7" s="1"/>
  <c r="AS66" i="7"/>
  <c r="AT66" i="7" s="1"/>
  <c r="AV66" i="7" s="1"/>
  <c r="AW66" i="7" s="1"/>
  <c r="AX66" i="7" s="1"/>
  <c r="AS64" i="7"/>
  <c r="AT64" i="7" s="1"/>
  <c r="AV64" i="7" s="1"/>
  <c r="AW64" i="7" s="1"/>
  <c r="AX64" i="7" s="1"/>
  <c r="AS62" i="7"/>
  <c r="AT62" i="7" s="1"/>
  <c r="AV62" i="7" s="1"/>
  <c r="AW62" i="7" s="1"/>
  <c r="AX62" i="7" s="1"/>
  <c r="AS65" i="7"/>
  <c r="AT65" i="7" s="1"/>
  <c r="AV65" i="7" s="1"/>
  <c r="AW65" i="7" s="1"/>
  <c r="AX65" i="7" s="1"/>
  <c r="AS60" i="7"/>
  <c r="AT60" i="7" s="1"/>
  <c r="AU60" i="7" s="1"/>
  <c r="AS59" i="7"/>
  <c r="AT59" i="7" s="1"/>
  <c r="AV59" i="7" s="1"/>
  <c r="AW59" i="7" s="1"/>
  <c r="AS70" i="7"/>
  <c r="AT70" i="7" s="1"/>
  <c r="AU70" i="7" s="1"/>
  <c r="AS63" i="7"/>
  <c r="AT63" i="7" s="1"/>
  <c r="AV63" i="7" s="1"/>
  <c r="AW63" i="7" s="1"/>
  <c r="AX63" i="7" s="1"/>
  <c r="AP54" i="7"/>
  <c r="AR54" i="7" s="1"/>
  <c r="AP53" i="7"/>
  <c r="AR53" i="7" s="1"/>
  <c r="AP47" i="7"/>
  <c r="AR47" i="7" s="1"/>
  <c r="AP48" i="7"/>
  <c r="AR48" i="7" s="1"/>
  <c r="AP52" i="7"/>
  <c r="AR52" i="7" s="1"/>
  <c r="AP45" i="7"/>
  <c r="AP51" i="7"/>
  <c r="AR51" i="7" s="1"/>
  <c r="AP56" i="7"/>
  <c r="AR56" i="7" s="1"/>
  <c r="AP50" i="7"/>
  <c r="AR50" i="7" s="1"/>
  <c r="AP49" i="7"/>
  <c r="AR49" i="7" s="1"/>
  <c r="AP55" i="7"/>
  <c r="AR55" i="7" s="1"/>
  <c r="AG110" i="7" l="1"/>
  <c r="AH110" i="7" s="1"/>
  <c r="AI111" i="7"/>
  <c r="AJ111" i="7" s="1"/>
  <c r="AE111" i="7"/>
  <c r="AF111" i="7" s="1"/>
  <c r="AE112" i="7"/>
  <c r="AF112" i="7" s="1"/>
  <c r="AI112" i="7"/>
  <c r="AJ112" i="7" s="1"/>
  <c r="AE97" i="7"/>
  <c r="BB76" i="7"/>
  <c r="AI97" i="7"/>
  <c r="AJ97" i="7" s="1"/>
  <c r="AR45" i="7"/>
  <c r="AU67" i="7"/>
  <c r="AU64" i="7"/>
  <c r="AU65" i="7"/>
  <c r="AV60" i="7"/>
  <c r="AW60" i="7" s="1"/>
  <c r="AX60" i="7" s="1"/>
  <c r="AV61" i="7"/>
  <c r="AW61" i="7" s="1"/>
  <c r="AX61" i="7" s="1"/>
  <c r="AV68" i="7"/>
  <c r="AW68" i="7" s="1"/>
  <c r="AX68" i="7" s="1"/>
  <c r="AU69" i="7"/>
  <c r="AU63" i="7"/>
  <c r="AU66" i="7"/>
  <c r="AU62" i="7"/>
  <c r="AV70" i="7"/>
  <c r="AW70" i="7" s="1"/>
  <c r="AX70" i="7" s="1"/>
  <c r="AQ51" i="7"/>
  <c r="AQ48" i="7"/>
  <c r="AQ46" i="7"/>
  <c r="AQ53" i="7"/>
  <c r="AQ56" i="7"/>
  <c r="AQ47" i="7"/>
  <c r="AQ45" i="7"/>
  <c r="AQ49" i="7"/>
  <c r="AQ50" i="7"/>
  <c r="AQ52" i="7"/>
  <c r="AQ55" i="7"/>
  <c r="AQ54" i="7"/>
  <c r="AK103" i="7" l="1"/>
  <c r="AL103" i="7" s="1"/>
  <c r="AK104" i="7"/>
  <c r="AA104" i="7" s="1"/>
  <c r="AK105" i="7"/>
  <c r="AK109" i="7"/>
  <c r="AL109" i="7" s="1"/>
  <c r="AK112" i="7"/>
  <c r="AK102" i="7"/>
  <c r="AL102" i="7" s="1"/>
  <c r="AK110" i="7"/>
  <c r="AK106" i="7"/>
  <c r="AA106" i="7" s="1"/>
  <c r="AK101" i="7"/>
  <c r="AK108" i="7"/>
  <c r="AA108" i="7" s="1"/>
  <c r="AY108" i="7" s="1"/>
  <c r="AG111" i="7"/>
  <c r="AH111" i="7" s="1"/>
  <c r="AK111" i="7"/>
  <c r="AG112" i="7"/>
  <c r="AH112" i="7" s="1"/>
  <c r="AK107" i="7"/>
  <c r="AI98" i="7"/>
  <c r="AJ98" i="7" s="1"/>
  <c r="AE98" i="7"/>
  <c r="AF98" i="7" s="1"/>
  <c r="AF97" i="7"/>
  <c r="AG97" i="7" s="1"/>
  <c r="AH97" i="7" s="1"/>
  <c r="AF94" i="7"/>
  <c r="AG94" i="7" s="1"/>
  <c r="AH94" i="7" s="1"/>
  <c r="AF95" i="7"/>
  <c r="AG95" i="7" s="1"/>
  <c r="AH95" i="7" s="1"/>
  <c r="AF93" i="7"/>
  <c r="AG93" i="7" s="1"/>
  <c r="AH93" i="7" s="1"/>
  <c r="AF91" i="7"/>
  <c r="AG91" i="7" s="1"/>
  <c r="AH91" i="7" s="1"/>
  <c r="AF88" i="7"/>
  <c r="AG88" i="7" s="1"/>
  <c r="AH88" i="7" s="1"/>
  <c r="AF96" i="7"/>
  <c r="AG96" i="7" s="1"/>
  <c r="AH96" i="7" s="1"/>
  <c r="AF87" i="7"/>
  <c r="AG87" i="7" s="1"/>
  <c r="AH87" i="7" s="1"/>
  <c r="AF92" i="7"/>
  <c r="AG92" i="7" s="1"/>
  <c r="AH92" i="7" s="1"/>
  <c r="AF89" i="7"/>
  <c r="AG89" i="7" s="1"/>
  <c r="AH89" i="7" s="1"/>
  <c r="AF90" i="7"/>
  <c r="AG90" i="7" s="1"/>
  <c r="AH90" i="7" s="1"/>
  <c r="AS47" i="7"/>
  <c r="AT47" i="7" s="1"/>
  <c r="AU47" i="7" s="1"/>
  <c r="AS54" i="7"/>
  <c r="AT54" i="7" s="1"/>
  <c r="AV54" i="7" s="1"/>
  <c r="AW54" i="7" s="1"/>
  <c r="AX54" i="7" s="1"/>
  <c r="AS51" i="7"/>
  <c r="AT51" i="7" s="1"/>
  <c r="AV51" i="7" s="1"/>
  <c r="AW51" i="7" s="1"/>
  <c r="AX51" i="7" s="1"/>
  <c r="AS45" i="7"/>
  <c r="AT45" i="7" s="1"/>
  <c r="AU45" i="7" s="1"/>
  <c r="AS53" i="7"/>
  <c r="AT53" i="7" s="1"/>
  <c r="AV53" i="7" s="1"/>
  <c r="AW53" i="7" s="1"/>
  <c r="AX53" i="7" s="1"/>
  <c r="AS46" i="7"/>
  <c r="AT46" i="7" s="1"/>
  <c r="AV46" i="7" s="1"/>
  <c r="AW46" i="7" s="1"/>
  <c r="AX46" i="7" s="1"/>
  <c r="AS49" i="7"/>
  <c r="AT49" i="7" s="1"/>
  <c r="AV49" i="7" s="1"/>
  <c r="AW49" i="7" s="1"/>
  <c r="AX49" i="7" s="1"/>
  <c r="AS50" i="7"/>
  <c r="AT50" i="7" s="1"/>
  <c r="AV50" i="7" s="1"/>
  <c r="AW50" i="7" s="1"/>
  <c r="AX50" i="7" s="1"/>
  <c r="AS55" i="7"/>
  <c r="AT55" i="7" s="1"/>
  <c r="AV55" i="7" s="1"/>
  <c r="AW55" i="7" s="1"/>
  <c r="AX55" i="7" s="1"/>
  <c r="AS48" i="7"/>
  <c r="AT48" i="7" s="1"/>
  <c r="AV48" i="7" s="1"/>
  <c r="AW48" i="7" s="1"/>
  <c r="AX48" i="7" s="1"/>
  <c r="AS56" i="7"/>
  <c r="AT56" i="7" s="1"/>
  <c r="AV56" i="7" s="1"/>
  <c r="AW56" i="7" s="1"/>
  <c r="AX56" i="7" s="1"/>
  <c r="AS52" i="7"/>
  <c r="AT52" i="7" s="1"/>
  <c r="AV52" i="7" s="1"/>
  <c r="AW52" i="7" s="1"/>
  <c r="AX52" i="7" s="1"/>
  <c r="AL104" i="7" l="1"/>
  <c r="AA103" i="7"/>
  <c r="AY103" i="7" s="1"/>
  <c r="AM103" i="7" s="1"/>
  <c r="AN103" i="7" s="1"/>
  <c r="AO103" i="7" s="1"/>
  <c r="AP103" i="7" s="1"/>
  <c r="AR103" i="7" s="1"/>
  <c r="AY104" i="7"/>
  <c r="AA109" i="7"/>
  <c r="AY109" i="7" s="1"/>
  <c r="AM109" i="7" s="1"/>
  <c r="AN109" i="7" s="1"/>
  <c r="AO109" i="7" s="1"/>
  <c r="AP109" i="7" s="1"/>
  <c r="AR109" i="7" s="1"/>
  <c r="AL106" i="7"/>
  <c r="AL108" i="7"/>
  <c r="AM108" i="7" s="1"/>
  <c r="AN108" i="7" s="1"/>
  <c r="AO108" i="7" s="1"/>
  <c r="AP108" i="7" s="1"/>
  <c r="AR108" i="7" s="1"/>
  <c r="AL105" i="7"/>
  <c r="AA105" i="7"/>
  <c r="AY105" i="7" s="1"/>
  <c r="AL112" i="7"/>
  <c r="AA112" i="7"/>
  <c r="AY112" i="7" s="1"/>
  <c r="AY106" i="7"/>
  <c r="AK98" i="7"/>
  <c r="AA98" i="7" s="1"/>
  <c r="AA102" i="7"/>
  <c r="AY102" i="7" s="1"/>
  <c r="AM102" i="7" s="1"/>
  <c r="AN102" i="7" s="1"/>
  <c r="AO102" i="7" s="1"/>
  <c r="AP102" i="7" s="1"/>
  <c r="AL110" i="7"/>
  <c r="AA110" i="7"/>
  <c r="AY110" i="7" s="1"/>
  <c r="AL101" i="7"/>
  <c r="AA101" i="7"/>
  <c r="AY101" i="7" s="1"/>
  <c r="AK93" i="7"/>
  <c r="AL93" i="7" s="1"/>
  <c r="AA107" i="7"/>
  <c r="AY107" i="7" s="1"/>
  <c r="AL107" i="7"/>
  <c r="AL111" i="7"/>
  <c r="AA111" i="7"/>
  <c r="AY111" i="7" s="1"/>
  <c r="AK97" i="7"/>
  <c r="AA97" i="7" s="1"/>
  <c r="AK94" i="7"/>
  <c r="AK87" i="7"/>
  <c r="AA87" i="7" s="1"/>
  <c r="AK90" i="7"/>
  <c r="AL90" i="7" s="1"/>
  <c r="AK89" i="7"/>
  <c r="AK95" i="7"/>
  <c r="AA95" i="7" s="1"/>
  <c r="AK91" i="7"/>
  <c r="AK88" i="7"/>
  <c r="AA88" i="7" s="1"/>
  <c r="AK92" i="7"/>
  <c r="AG98" i="7"/>
  <c r="AH98" i="7" s="1"/>
  <c r="AK96" i="7"/>
  <c r="AV47" i="7"/>
  <c r="AW47" i="7" s="1"/>
  <c r="AX47" i="7" s="1"/>
  <c r="AU51" i="7"/>
  <c r="AU46" i="7"/>
  <c r="AU49" i="7"/>
  <c r="AV45" i="7"/>
  <c r="AW45" i="7" s="1"/>
  <c r="AX45" i="7" s="1"/>
  <c r="AU56" i="7"/>
  <c r="AU54" i="7"/>
  <c r="AU55" i="7"/>
  <c r="AU59" i="7"/>
  <c r="AX59" i="7"/>
  <c r="AU53" i="7"/>
  <c r="AU50" i="7"/>
  <c r="AU52" i="7"/>
  <c r="AU48" i="7"/>
  <c r="AM104" i="7" l="1"/>
  <c r="AN104" i="7" s="1"/>
  <c r="AO104" i="7" s="1"/>
  <c r="AP104" i="7" s="1"/>
  <c r="AR104" i="7" s="1"/>
  <c r="AM106" i="7"/>
  <c r="AN106" i="7" s="1"/>
  <c r="AO106" i="7" s="1"/>
  <c r="AP106" i="7" s="1"/>
  <c r="AR106" i="7" s="1"/>
  <c r="AL98" i="7"/>
  <c r="AM105" i="7"/>
  <c r="AN105" i="7" s="1"/>
  <c r="AO105" i="7" s="1"/>
  <c r="AP105" i="7" s="1"/>
  <c r="AR105" i="7" s="1"/>
  <c r="AM112" i="7"/>
  <c r="AN112" i="7" s="1"/>
  <c r="AO112" i="7" s="1"/>
  <c r="AP112" i="7" s="1"/>
  <c r="AR112" i="7" s="1"/>
  <c r="AM110" i="7"/>
  <c r="AN110" i="7" s="1"/>
  <c r="AO110" i="7" s="1"/>
  <c r="AP110" i="7" s="1"/>
  <c r="AR110" i="7" s="1"/>
  <c r="AR102" i="7"/>
  <c r="AA93" i="7"/>
  <c r="AY93" i="7" s="1"/>
  <c r="AM93" i="7" s="1"/>
  <c r="AN93" i="7" s="1"/>
  <c r="AO93" i="7" s="1"/>
  <c r="AP93" i="7" s="1"/>
  <c r="AR93" i="7" s="1"/>
  <c r="AM101" i="7"/>
  <c r="AN101" i="7" s="1"/>
  <c r="AO101" i="7" s="1"/>
  <c r="AP101" i="7" s="1"/>
  <c r="AQ103" i="7" s="1"/>
  <c r="AL95" i="7"/>
  <c r="AL87" i="7"/>
  <c r="AA90" i="7"/>
  <c r="AY90" i="7" s="1"/>
  <c r="AM90" i="7" s="1"/>
  <c r="AN90" i="7" s="1"/>
  <c r="AO90" i="7" s="1"/>
  <c r="AP90" i="7" s="1"/>
  <c r="AR90" i="7" s="1"/>
  <c r="AM111" i="7"/>
  <c r="AN111" i="7" s="1"/>
  <c r="AO111" i="7" s="1"/>
  <c r="AP111" i="7" s="1"/>
  <c r="AR111" i="7" s="1"/>
  <c r="AM107" i="7"/>
  <c r="AN107" i="7" s="1"/>
  <c r="AO107" i="7" s="1"/>
  <c r="AP107" i="7" s="1"/>
  <c r="AY98" i="7"/>
  <c r="AL97" i="7"/>
  <c r="AL88" i="7"/>
  <c r="AL94" i="7"/>
  <c r="AA94" i="7"/>
  <c r="AY94" i="7" s="1"/>
  <c r="AY87" i="7"/>
  <c r="AL89" i="7"/>
  <c r="AA89" i="7"/>
  <c r="AY89" i="7" s="1"/>
  <c r="AY97" i="7"/>
  <c r="AA91" i="7"/>
  <c r="AY91" i="7" s="1"/>
  <c r="AL91" i="7"/>
  <c r="AY95" i="7"/>
  <c r="AA92" i="7"/>
  <c r="AY92" i="7" s="1"/>
  <c r="AL92" i="7"/>
  <c r="AY88" i="7"/>
  <c r="AL96" i="7"/>
  <c r="AA96" i="7"/>
  <c r="AY96" i="7" s="1"/>
  <c r="AQ104" i="7" l="1"/>
  <c r="AM98" i="7"/>
  <c r="AN98" i="7" s="1"/>
  <c r="AO98" i="7" s="1"/>
  <c r="AP98" i="7" s="1"/>
  <c r="AR98" i="7" s="1"/>
  <c r="AQ105" i="7"/>
  <c r="AQ106" i="7"/>
  <c r="AQ102" i="7"/>
  <c r="AR101" i="7"/>
  <c r="AQ101" i="7"/>
  <c r="AM87" i="7"/>
  <c r="AN87" i="7" s="1"/>
  <c r="AO87" i="7" s="1"/>
  <c r="AP87" i="7" s="1"/>
  <c r="AR87" i="7" s="1"/>
  <c r="AM95" i="7"/>
  <c r="AN95" i="7" s="1"/>
  <c r="AO95" i="7" s="1"/>
  <c r="AP95" i="7" s="1"/>
  <c r="AR95" i="7" s="1"/>
  <c r="AM97" i="7"/>
  <c r="AN97" i="7" s="1"/>
  <c r="AO97" i="7" s="1"/>
  <c r="AP97" i="7" s="1"/>
  <c r="AR97" i="7" s="1"/>
  <c r="AQ112" i="7"/>
  <c r="AQ110" i="7"/>
  <c r="AQ111" i="7"/>
  <c r="AR107" i="7"/>
  <c r="AQ107" i="7"/>
  <c r="AQ108" i="7"/>
  <c r="AQ109" i="7"/>
  <c r="AM88" i="7"/>
  <c r="AN88" i="7" s="1"/>
  <c r="AO88" i="7" s="1"/>
  <c r="AP88" i="7" s="1"/>
  <c r="AM94" i="7"/>
  <c r="AN94" i="7" s="1"/>
  <c r="AO94" i="7" s="1"/>
  <c r="AP94" i="7" s="1"/>
  <c r="AR94" i="7" s="1"/>
  <c r="AM89" i="7"/>
  <c r="AN89" i="7" s="1"/>
  <c r="AO89" i="7" s="1"/>
  <c r="AP89" i="7" s="1"/>
  <c r="AR89" i="7" s="1"/>
  <c r="AM91" i="7"/>
  <c r="AN91" i="7" s="1"/>
  <c r="AO91" i="7" s="1"/>
  <c r="AP91" i="7" s="1"/>
  <c r="AR91" i="7" s="1"/>
  <c r="AM92" i="7"/>
  <c r="AN92" i="7" s="1"/>
  <c r="AO92" i="7" s="1"/>
  <c r="AP92" i="7" s="1"/>
  <c r="AR92" i="7" s="1"/>
  <c r="AM96" i="7"/>
  <c r="AN96" i="7" s="1"/>
  <c r="AO96" i="7" s="1"/>
  <c r="AP96" i="7" s="1"/>
  <c r="AQ87" i="7" l="1"/>
  <c r="AQ88" i="7"/>
  <c r="AS108" i="7"/>
  <c r="AS111" i="7"/>
  <c r="AS101" i="7"/>
  <c r="AT101" i="7" s="1"/>
  <c r="AU101" i="7" s="1"/>
  <c r="AS112" i="7"/>
  <c r="AS110" i="7"/>
  <c r="AS104" i="7"/>
  <c r="AS106" i="7"/>
  <c r="AS105" i="7"/>
  <c r="AS103" i="7"/>
  <c r="AS109" i="7"/>
  <c r="AS102" i="7"/>
  <c r="AS107" i="7"/>
  <c r="AR88" i="7"/>
  <c r="AQ89" i="7"/>
  <c r="AQ91" i="7"/>
  <c r="AQ90" i="7"/>
  <c r="AQ92" i="7"/>
  <c r="AQ98" i="7"/>
  <c r="AQ94" i="7"/>
  <c r="AQ93" i="7"/>
  <c r="AQ95" i="7"/>
  <c r="AQ96" i="7"/>
  <c r="AR96" i="7"/>
  <c r="AQ97" i="7"/>
  <c r="AV101" i="7" l="1"/>
  <c r="AW101" i="7" s="1"/>
  <c r="AT102" i="7"/>
  <c r="AT107" i="7"/>
  <c r="AV107" i="7" s="1"/>
  <c r="AT103" i="7"/>
  <c r="AV103" i="7" s="1"/>
  <c r="AW103" i="7" s="1"/>
  <c r="AT112" i="7"/>
  <c r="AV112" i="7" s="1"/>
  <c r="AT108" i="7"/>
  <c r="AV108" i="7" s="1"/>
  <c r="AT104" i="7"/>
  <c r="AV104" i="7" s="1"/>
  <c r="AT111" i="7"/>
  <c r="AV111" i="7" s="1"/>
  <c r="AT109" i="7"/>
  <c r="AV109" i="7" s="1"/>
  <c r="AT105" i="7"/>
  <c r="AV105" i="7" s="1"/>
  <c r="AT110" i="7"/>
  <c r="AV110" i="7" s="1"/>
  <c r="AT106" i="7"/>
  <c r="AV106" i="7" s="1"/>
  <c r="AS92" i="7"/>
  <c r="AT92" i="7" s="1"/>
  <c r="AU92" i="7" s="1"/>
  <c r="AS98" i="7"/>
  <c r="AT98" i="7" s="1"/>
  <c r="AV98" i="7" s="1"/>
  <c r="AW98" i="7" s="1"/>
  <c r="AX98" i="7" s="1"/>
  <c r="AS95" i="7"/>
  <c r="AT95" i="7" s="1"/>
  <c r="AU95" i="7" s="1"/>
  <c r="AS90" i="7"/>
  <c r="AT90" i="7" s="1"/>
  <c r="AV90" i="7" s="1"/>
  <c r="AW90" i="7" s="1"/>
  <c r="AX90" i="7" s="1"/>
  <c r="AS89" i="7"/>
  <c r="AT89" i="7" s="1"/>
  <c r="AU89" i="7" s="1"/>
  <c r="AS93" i="7"/>
  <c r="AT93" i="7" s="1"/>
  <c r="AV93" i="7" s="1"/>
  <c r="AW93" i="7" s="1"/>
  <c r="AX93" i="7" s="1"/>
  <c r="AS96" i="7"/>
  <c r="AT96" i="7" s="1"/>
  <c r="AU96" i="7" s="1"/>
  <c r="AS91" i="7"/>
  <c r="AT91" i="7" s="1"/>
  <c r="AU91" i="7" s="1"/>
  <c r="AS87" i="7"/>
  <c r="AT87" i="7" s="1"/>
  <c r="AU87" i="7" s="1"/>
  <c r="AS97" i="7"/>
  <c r="AT97" i="7" s="1"/>
  <c r="AV97" i="7" s="1"/>
  <c r="AW97" i="7" s="1"/>
  <c r="AX97" i="7" s="1"/>
  <c r="AS94" i="7"/>
  <c r="AT94" i="7" s="1"/>
  <c r="AU94" i="7" s="1"/>
  <c r="AS88" i="7"/>
  <c r="AT88" i="7" s="1"/>
  <c r="AU88" i="7" s="1"/>
  <c r="AV95" i="7" l="1"/>
  <c r="AW95" i="7" s="1"/>
  <c r="AX95" i="7" s="1"/>
  <c r="L24" i="32"/>
  <c r="L24" i="33"/>
  <c r="Q24" i="32"/>
  <c r="Q24" i="33"/>
  <c r="L23" i="32"/>
  <c r="L23" i="33"/>
  <c r="Q22" i="32"/>
  <c r="Q22" i="33"/>
  <c r="AV102" i="7"/>
  <c r="AW102" i="7" s="1"/>
  <c r="AX102" i="7" s="1"/>
  <c r="G29" i="33" s="1"/>
  <c r="AU102" i="7"/>
  <c r="AW106" i="7"/>
  <c r="AX106" i="7" s="1"/>
  <c r="G30" i="33" s="1"/>
  <c r="AU106" i="7"/>
  <c r="AX101" i="7"/>
  <c r="B29" i="33" s="1"/>
  <c r="AW109" i="7"/>
  <c r="AX109" i="7" s="1"/>
  <c r="B31" i="33" s="1"/>
  <c r="AU109" i="7"/>
  <c r="AW104" i="7"/>
  <c r="AX104" i="7" s="1"/>
  <c r="Q29" i="33" s="1"/>
  <c r="AU104" i="7"/>
  <c r="AW112" i="7"/>
  <c r="AX112" i="7" s="1"/>
  <c r="Q31" i="33" s="1"/>
  <c r="AU112" i="7"/>
  <c r="AW107" i="7"/>
  <c r="AX107" i="7" s="1"/>
  <c r="L30" i="33" s="1"/>
  <c r="AU107" i="7"/>
  <c r="AW110" i="7"/>
  <c r="AX110" i="7" s="1"/>
  <c r="G31" i="33" s="1"/>
  <c r="AU110" i="7"/>
  <c r="AW105" i="7"/>
  <c r="AX105" i="7" s="1"/>
  <c r="B30" i="33" s="1"/>
  <c r="AU105" i="7"/>
  <c r="AW111" i="7"/>
  <c r="AX111" i="7" s="1"/>
  <c r="L31" i="33" s="1"/>
  <c r="AU111" i="7"/>
  <c r="AW108" i="7"/>
  <c r="AX108" i="7" s="1"/>
  <c r="Q30" i="33" s="1"/>
  <c r="AU108" i="7"/>
  <c r="AX103" i="7"/>
  <c r="L29" i="33" s="1"/>
  <c r="AU103" i="7"/>
  <c r="AV94" i="7"/>
  <c r="AW94" i="7" s="1"/>
  <c r="AX94" i="7" s="1"/>
  <c r="AV96" i="7"/>
  <c r="AW96" i="7" s="1"/>
  <c r="AX96" i="7" s="1"/>
  <c r="AV92" i="7"/>
  <c r="AW92" i="7" s="1"/>
  <c r="AX92" i="7" s="1"/>
  <c r="AV87" i="7"/>
  <c r="AW87" i="7" s="1"/>
  <c r="AX87" i="7" s="1"/>
  <c r="AV89" i="7"/>
  <c r="AW89" i="7" s="1"/>
  <c r="AX89" i="7" s="1"/>
  <c r="AU98" i="7"/>
  <c r="AV91" i="7"/>
  <c r="AW91" i="7" s="1"/>
  <c r="AX91" i="7" s="1"/>
  <c r="AU93" i="7"/>
  <c r="AU90" i="7"/>
  <c r="AU97" i="7"/>
  <c r="AV88" i="7"/>
  <c r="AW88" i="7" s="1"/>
  <c r="AX88" i="7" s="1"/>
  <c r="B24" i="33" l="1"/>
  <c r="B24" i="32"/>
  <c r="G24" i="32"/>
  <c r="G24" i="33"/>
  <c r="Q23" i="32"/>
  <c r="Q23" i="33"/>
  <c r="G23" i="32"/>
  <c r="G23" i="33"/>
  <c r="B23" i="32"/>
  <c r="B23" i="33"/>
  <c r="L22" i="32"/>
  <c r="L22" i="33"/>
  <c r="G22" i="32"/>
  <c r="G22" i="33"/>
  <c r="B22" i="32"/>
  <c r="B22" i="33"/>
</calcChain>
</file>

<file path=xl/sharedStrings.xml><?xml version="1.0" encoding="utf-8"?>
<sst xmlns="http://schemas.openxmlformats.org/spreadsheetml/2006/main" count="325" uniqueCount="136">
  <si>
    <t>意味</t>
    <rPh sb="0" eb="2">
      <t>イミ</t>
    </rPh>
    <phoneticPr fontId="1"/>
  </si>
  <si>
    <t>No.</t>
    <phoneticPr fontId="1"/>
  </si>
  <si>
    <t>ワークシート見出し</t>
    <rPh sb="6" eb="8">
      <t>ミダ</t>
    </rPh>
    <phoneticPr fontId="1"/>
  </si>
  <si>
    <t>学年</t>
    <rPh sb="0" eb="2">
      <t>ガクネン</t>
    </rPh>
    <phoneticPr fontId="1"/>
  </si>
  <si>
    <t>組</t>
    <rPh sb="0" eb="1">
      <t>クミ</t>
    </rPh>
    <phoneticPr fontId="1"/>
  </si>
  <si>
    <t>番</t>
    <rPh sb="0" eb="1">
      <t>バン</t>
    </rPh>
    <phoneticPr fontId="1"/>
  </si>
  <si>
    <t>名前</t>
    <rPh sb="0" eb="2">
      <t>ナマエ</t>
    </rPh>
    <phoneticPr fontId="1"/>
  </si>
  <si>
    <t>No.</t>
    <phoneticPr fontId="1"/>
  </si>
  <si>
    <t>英単語</t>
    <rPh sb="0" eb="3">
      <t>エイタンゴ</t>
    </rPh>
    <phoneticPr fontId="1"/>
  </si>
  <si>
    <t>ワークシートタイトル</t>
    <phoneticPr fontId="1"/>
  </si>
  <si>
    <t>英語　短文</t>
    <rPh sb="0" eb="2">
      <t>エイゴ</t>
    </rPh>
    <rPh sb="3" eb="5">
      <t>タンブン</t>
    </rPh>
    <phoneticPr fontId="1"/>
  </si>
  <si>
    <t>１、例にならって、短文をなぞってみよう！</t>
    <rPh sb="2" eb="3">
      <t>レイ</t>
    </rPh>
    <rPh sb="9" eb="11">
      <t>タンブン</t>
    </rPh>
    <phoneticPr fontId="1"/>
  </si>
  <si>
    <t xml:space="preserve">'        </t>
    <phoneticPr fontId="1"/>
  </si>
  <si>
    <t>チャレンジ見出し</t>
    <rPh sb="5" eb="7">
      <t>ミダ</t>
    </rPh>
    <phoneticPr fontId="1"/>
  </si>
  <si>
    <t>裏面は、チャレンジ！　表が終わった人はチャレンジしてみよう！</t>
    <rPh sb="0" eb="2">
      <t>ウラメン</t>
    </rPh>
    <rPh sb="11" eb="12">
      <t>オモテ</t>
    </rPh>
    <rPh sb="13" eb="14">
      <t>オ</t>
    </rPh>
    <rPh sb="17" eb="18">
      <t>ヒト</t>
    </rPh>
    <phoneticPr fontId="1"/>
  </si>
  <si>
    <t xml:space="preserve">     </t>
    <phoneticPr fontId="1"/>
  </si>
  <si>
    <t>１、例にならって、文字をなぞってみよう！横に書き進もう。</t>
    <rPh sb="2" eb="3">
      <t>レイ</t>
    </rPh>
    <rPh sb="9" eb="11">
      <t>モジ</t>
    </rPh>
    <rPh sb="20" eb="21">
      <t>ヨコ</t>
    </rPh>
    <rPh sb="22" eb="23">
      <t>カ</t>
    </rPh>
    <rPh sb="24" eb="25">
      <t>スス</t>
    </rPh>
    <phoneticPr fontId="1"/>
  </si>
  <si>
    <t>表で書いた英単語にチャレンジしよう！</t>
    <rPh sb="0" eb="1">
      <t>オモテ</t>
    </rPh>
    <rPh sb="2" eb="3">
      <t>カ</t>
    </rPh>
    <rPh sb="5" eb="8">
      <t>エイタンゴ</t>
    </rPh>
    <phoneticPr fontId="1"/>
  </si>
  <si>
    <t xml:space="preserve">     </t>
    <phoneticPr fontId="1"/>
  </si>
  <si>
    <t xml:space="preserve">'                     </t>
    <phoneticPr fontId="1"/>
  </si>
  <si>
    <t xml:space="preserve">'                         </t>
    <phoneticPr fontId="1"/>
  </si>
  <si>
    <t>裏面は、チャレンジ！　表が終わった人はチャレンジしてみよう！</t>
    <phoneticPr fontId="1"/>
  </si>
  <si>
    <t xml:space="preserve">  </t>
    <phoneticPr fontId="1"/>
  </si>
  <si>
    <t xml:space="preserve">  </t>
    <phoneticPr fontId="1"/>
  </si>
  <si>
    <t xml:space="preserve">  </t>
    <phoneticPr fontId="1"/>
  </si>
  <si>
    <t>　　　</t>
    <phoneticPr fontId="1"/>
  </si>
  <si>
    <t>Challenge!</t>
    <phoneticPr fontId="1"/>
  </si>
  <si>
    <t xml:space="preserve">   </t>
    <phoneticPr fontId="1"/>
  </si>
  <si>
    <t>Challenge!</t>
    <phoneticPr fontId="1"/>
  </si>
  <si>
    <t>英単語</t>
    <rPh sb="0" eb="3">
      <t>エイタンゴ</t>
    </rPh>
    <phoneticPr fontId="1"/>
  </si>
  <si>
    <t>意味</t>
    <rPh sb="0" eb="2">
      <t>イミ</t>
    </rPh>
    <phoneticPr fontId="1"/>
  </si>
  <si>
    <t>乱数</t>
    <rPh sb="0" eb="2">
      <t>ランスウ</t>
    </rPh>
    <phoneticPr fontId="1"/>
  </si>
  <si>
    <t>順位</t>
    <rPh sb="0" eb="2">
      <t>ジュンイ</t>
    </rPh>
    <phoneticPr fontId="1"/>
  </si>
  <si>
    <t>◇表で書いた英単語にチャレンジしよう！</t>
    <rPh sb="1" eb="2">
      <t>オモテ</t>
    </rPh>
    <rPh sb="3" eb="4">
      <t>カ</t>
    </rPh>
    <rPh sb="6" eb="9">
      <t>エイタンゴ</t>
    </rPh>
    <phoneticPr fontId="1"/>
  </si>
  <si>
    <t>～意味に合う単語を下から選び、書いてみよう！～</t>
    <rPh sb="1" eb="3">
      <t>イミ</t>
    </rPh>
    <rPh sb="4" eb="5">
      <t>ア</t>
    </rPh>
    <rPh sb="6" eb="8">
      <t>タンゴ</t>
    </rPh>
    <rPh sb="9" eb="10">
      <t>シタ</t>
    </rPh>
    <rPh sb="12" eb="13">
      <t>エラ</t>
    </rPh>
    <rPh sb="15" eb="16">
      <t>カ</t>
    </rPh>
    <phoneticPr fontId="1"/>
  </si>
  <si>
    <t>乱数順位</t>
    <rPh sb="0" eb="2">
      <t>ランスウ</t>
    </rPh>
    <rPh sb="2" eb="4">
      <t>ジュンイ</t>
    </rPh>
    <phoneticPr fontId="1"/>
  </si>
  <si>
    <t>上昇順</t>
    <rPh sb="0" eb="2">
      <t>ジョウショウ</t>
    </rPh>
    <rPh sb="2" eb="3">
      <t>ジュン</t>
    </rPh>
    <phoneticPr fontId="1"/>
  </si>
  <si>
    <t>No.</t>
    <phoneticPr fontId="1"/>
  </si>
  <si>
    <t>入力セル読み込み</t>
    <rPh sb="0" eb="2">
      <t>ニュウリョク</t>
    </rPh>
    <rPh sb="4" eb="5">
      <t>ヨ</t>
    </rPh>
    <rPh sb="6" eb="7">
      <t>コ</t>
    </rPh>
    <phoneticPr fontId="1"/>
  </si>
  <si>
    <t>バラバラになった単語を表で書いた英語の文のようにならべかえて書いてみよう！</t>
    <rPh sb="8" eb="10">
      <t>タンゴ</t>
    </rPh>
    <rPh sb="16" eb="18">
      <t>エイゴ</t>
    </rPh>
    <rPh sb="19" eb="20">
      <t>ブン</t>
    </rPh>
    <rPh sb="30" eb="31">
      <t>カ</t>
    </rPh>
    <phoneticPr fontId="1"/>
  </si>
  <si>
    <t>●</t>
    <phoneticPr fontId="1"/>
  </si>
  <si>
    <t>～意味に合う単語を線で結ぼう～</t>
    <rPh sb="1" eb="3">
      <t>イミ</t>
    </rPh>
    <rPh sb="4" eb="5">
      <t>ア</t>
    </rPh>
    <rPh sb="6" eb="8">
      <t>タンゴ</t>
    </rPh>
    <rPh sb="9" eb="10">
      <t>セン</t>
    </rPh>
    <rPh sb="11" eb="12">
      <t>ムス</t>
    </rPh>
    <phoneticPr fontId="1"/>
  </si>
  <si>
    <t>英単語　入力シート （ランダム含む）</t>
    <rPh sb="0" eb="3">
      <t>エイタンゴ</t>
    </rPh>
    <rPh sb="4" eb="6">
      <t>ニュウリョク</t>
    </rPh>
    <rPh sb="15" eb="16">
      <t>フク</t>
    </rPh>
    <phoneticPr fontId="1"/>
  </si>
  <si>
    <t>※色があるところに入力</t>
    <phoneticPr fontId="1"/>
  </si>
  <si>
    <t>Grade</t>
    <phoneticPr fontId="1"/>
  </si>
  <si>
    <t>Class</t>
    <phoneticPr fontId="1"/>
  </si>
  <si>
    <t>No.</t>
    <phoneticPr fontId="1"/>
  </si>
  <si>
    <t>Name</t>
    <phoneticPr fontId="1"/>
  </si>
  <si>
    <t>Class</t>
    <phoneticPr fontId="1"/>
  </si>
  <si>
    <t>個別番号</t>
    <rPh sb="0" eb="2">
      <t>コベツ</t>
    </rPh>
    <rPh sb="2" eb="4">
      <t>バンゴウ</t>
    </rPh>
    <phoneticPr fontId="1"/>
  </si>
  <si>
    <t>&amp;</t>
    <phoneticPr fontId="1"/>
  </si>
  <si>
    <t>左コピー</t>
    <rPh sb="0" eb="1">
      <t>ヒダリ</t>
    </rPh>
    <phoneticPr fontId="1"/>
  </si>
  <si>
    <t>乱数から文字を抽出</t>
    <rPh sb="0" eb="2">
      <t>ランスウ</t>
    </rPh>
    <rPh sb="4" eb="6">
      <t>モジ</t>
    </rPh>
    <rPh sb="7" eb="9">
      <t>チュウシュツ</t>
    </rPh>
    <phoneticPr fontId="1"/>
  </si>
  <si>
    <t>文字数</t>
    <rPh sb="0" eb="3">
      <t>モジスウ</t>
    </rPh>
    <phoneticPr fontId="1"/>
  </si>
  <si>
    <t>意味なしでも削除不可</t>
    <rPh sb="0" eb="2">
      <t>イミ</t>
    </rPh>
    <rPh sb="6" eb="8">
      <t>サクジョ</t>
    </rPh>
    <rPh sb="8" eb="10">
      <t>フカ</t>
    </rPh>
    <phoneticPr fontId="1"/>
  </si>
  <si>
    <t>右から２けた抽出</t>
    <rPh sb="0" eb="1">
      <t>ミギ</t>
    </rPh>
    <rPh sb="6" eb="8">
      <t>チュウシュツ</t>
    </rPh>
    <phoneticPr fontId="1"/>
  </si>
  <si>
    <t>AL32&amp;AQ32</t>
    <phoneticPr fontId="1"/>
  </si>
  <si>
    <t>AMの左から３文字抽出</t>
    <rPh sb="3" eb="4">
      <t>ヒダリ</t>
    </rPh>
    <rPh sb="7" eb="9">
      <t>モジ</t>
    </rPh>
    <rPh sb="9" eb="11">
      <t>チュウシュツ</t>
    </rPh>
    <phoneticPr fontId="1"/>
  </si>
  <si>
    <t>ANの字数カウント</t>
    <rPh sb="3" eb="5">
      <t>ジスウ</t>
    </rPh>
    <phoneticPr fontId="1"/>
  </si>
  <si>
    <t>２桁をあぶりだす</t>
    <rPh sb="1" eb="2">
      <t>ケタ</t>
    </rPh>
    <phoneticPr fontId="1"/>
  </si>
  <si>
    <t>3字以上の文字を抽出</t>
    <rPh sb="1" eb="2">
      <t>ジ</t>
    </rPh>
    <rPh sb="2" eb="4">
      <t>イジョウ</t>
    </rPh>
    <rPh sb="5" eb="7">
      <t>モジ</t>
    </rPh>
    <rPh sb="8" eb="10">
      <t>チュウシュツ</t>
    </rPh>
    <phoneticPr fontId="1"/>
  </si>
  <si>
    <t>APの行番号</t>
    <rPh sb="3" eb="6">
      <t>ギョウバンゴウ</t>
    </rPh>
    <phoneticPr fontId="1"/>
  </si>
  <si>
    <t>小さい順</t>
    <rPh sb="0" eb="1">
      <t>チイ</t>
    </rPh>
    <rPh sb="3" eb="4">
      <t>ジュン</t>
    </rPh>
    <phoneticPr fontId="1"/>
  </si>
  <si>
    <t>エラー回避</t>
    <rPh sb="3" eb="5">
      <t>カイヒ</t>
    </rPh>
    <phoneticPr fontId="1"/>
  </si>
  <si>
    <t>左コピー</t>
    <rPh sb="0" eb="1">
      <t>ヒダリ</t>
    </rPh>
    <phoneticPr fontId="1"/>
  </si>
  <si>
    <t>完成</t>
    <rPh sb="0" eb="2">
      <t>カンセイ</t>
    </rPh>
    <phoneticPr fontId="1"/>
  </si>
  <si>
    <t>AV３字から抽出</t>
    <rPh sb="3" eb="4">
      <t>ジ</t>
    </rPh>
    <rPh sb="6" eb="8">
      <t>チュウシュツ</t>
    </rPh>
    <phoneticPr fontId="1"/>
  </si>
  <si>
    <t>行番号に対応する単語</t>
    <rPh sb="0" eb="3">
      <t>ギョウバンゴウ</t>
    </rPh>
    <rPh sb="4" eb="6">
      <t>タイオウ</t>
    </rPh>
    <rPh sb="8" eb="10">
      <t>タンゴ</t>
    </rPh>
    <phoneticPr fontId="1"/>
  </si>
  <si>
    <t>APコピー</t>
    <phoneticPr fontId="1"/>
  </si>
  <si>
    <t>AIコピー</t>
    <phoneticPr fontId="1"/>
  </si>
  <si>
    <t>消しちゃだめ</t>
    <rPh sb="0" eb="1">
      <t>ケ</t>
    </rPh>
    <phoneticPr fontId="1"/>
  </si>
  <si>
    <t>空白</t>
    <rPh sb="0" eb="2">
      <t>クウハク</t>
    </rPh>
    <phoneticPr fontId="1"/>
  </si>
  <si>
    <t>右１文字抽出</t>
    <rPh sb="0" eb="1">
      <t>ミギ</t>
    </rPh>
    <rPh sb="2" eb="4">
      <t>モジ</t>
    </rPh>
    <rPh sb="4" eb="6">
      <t>チュウシュツ</t>
    </rPh>
    <phoneticPr fontId="1"/>
  </si>
  <si>
    <t>シートの空欄へ</t>
    <rPh sb="4" eb="6">
      <t>クウラン</t>
    </rPh>
    <phoneticPr fontId="1"/>
  </si>
  <si>
    <t>上から読み込み</t>
    <rPh sb="0" eb="1">
      <t>ウエ</t>
    </rPh>
    <rPh sb="3" eb="4">
      <t>ヨ</t>
    </rPh>
    <rPh sb="5" eb="6">
      <t>コ</t>
    </rPh>
    <phoneticPr fontId="1"/>
  </si>
  <si>
    <t>エラー回避</t>
    <rPh sb="3" eb="5">
      <t>カイヒ</t>
    </rPh>
    <phoneticPr fontId="1"/>
  </si>
  <si>
    <t xml:space="preserve">                                                </t>
    <phoneticPr fontId="1"/>
  </si>
  <si>
    <t>ランダム選択</t>
    <rPh sb="4" eb="6">
      <t>センタク</t>
    </rPh>
    <phoneticPr fontId="1"/>
  </si>
  <si>
    <r>
      <t>No.</t>
    </r>
    <r>
      <rPr>
        <sz val="22"/>
        <color theme="1"/>
        <rFont val="ＭＳ Ｐゴシック"/>
        <family val="3"/>
        <charset val="128"/>
      </rPr>
      <t>入力</t>
    </r>
    <rPh sb="3" eb="5">
      <t>ニュウリョク</t>
    </rPh>
    <phoneticPr fontId="1"/>
  </si>
  <si>
    <t xml:space="preserve">                                                </t>
    <phoneticPr fontId="1"/>
  </si>
  <si>
    <t>試作用→</t>
    <rPh sb="0" eb="2">
      <t>シサク</t>
    </rPh>
    <rPh sb="2" eb="3">
      <t>ヨウ</t>
    </rPh>
    <phoneticPr fontId="1"/>
  </si>
  <si>
    <t xml:space="preserve">                                 </t>
    <phoneticPr fontId="1"/>
  </si>
  <si>
    <t>英単語に慣れ親しもう！【スポーツ編】（３分間）</t>
    <rPh sb="0" eb="3">
      <t>エイタンゴ</t>
    </rPh>
    <rPh sb="4" eb="5">
      <t>ナ</t>
    </rPh>
    <rPh sb="6" eb="7">
      <t>シタ</t>
    </rPh>
    <rPh sb="16" eb="17">
      <t>ヘン</t>
    </rPh>
    <rPh sb="20" eb="21">
      <t>フン</t>
    </rPh>
    <rPh sb="21" eb="22">
      <t>カン</t>
    </rPh>
    <phoneticPr fontId="1"/>
  </si>
  <si>
    <t>tennis</t>
    <phoneticPr fontId="1"/>
  </si>
  <si>
    <t>soccer</t>
    <phoneticPr fontId="1"/>
  </si>
  <si>
    <t>baseball</t>
    <phoneticPr fontId="1"/>
  </si>
  <si>
    <t>golf</t>
    <phoneticPr fontId="1"/>
  </si>
  <si>
    <t>テニス</t>
    <phoneticPr fontId="1"/>
  </si>
  <si>
    <t>サッカー</t>
    <phoneticPr fontId="1"/>
  </si>
  <si>
    <t>野球</t>
    <rPh sb="0" eb="2">
      <t>ヤキュウ</t>
    </rPh>
    <phoneticPr fontId="1"/>
  </si>
  <si>
    <t>ゴルフ</t>
    <phoneticPr fontId="1"/>
  </si>
  <si>
    <t>Where do you want to go?</t>
  </si>
  <si>
    <t>あなたはどこへ行きたいですか？</t>
    <rPh sb="7" eb="8">
      <t>イ</t>
    </rPh>
    <phoneticPr fontId="1"/>
  </si>
  <si>
    <t>Why?</t>
  </si>
  <si>
    <t>なぜですか？</t>
  </si>
  <si>
    <t>なぜなら、私は　　　をしたいからです。</t>
    <phoneticPr fontId="1"/>
  </si>
  <si>
    <t>America</t>
    <phoneticPr fontId="1"/>
  </si>
  <si>
    <t>Canada</t>
    <phoneticPr fontId="1"/>
  </si>
  <si>
    <t>France</t>
    <phoneticPr fontId="1"/>
  </si>
  <si>
    <t>Egypt</t>
    <phoneticPr fontId="1"/>
  </si>
  <si>
    <t>私は、　　　　　に行きたいです。（行きたい国を選んで上の空らんに書こう）</t>
    <rPh sb="17" eb="18">
      <t>イ</t>
    </rPh>
    <rPh sb="21" eb="22">
      <t>クニ</t>
    </rPh>
    <rPh sb="23" eb="24">
      <t>エラ</t>
    </rPh>
    <rPh sb="26" eb="27">
      <t>ウエ</t>
    </rPh>
    <rPh sb="32" eb="33">
      <t>カ</t>
    </rPh>
    <phoneticPr fontId="1"/>
  </si>
  <si>
    <t>なぜなら、私は　　　をしたいからです。（したいことを選んで上の空らんに書こう）</t>
    <rPh sb="26" eb="27">
      <t>エラ</t>
    </rPh>
    <rPh sb="29" eb="30">
      <t>ウエ</t>
    </rPh>
    <rPh sb="35" eb="36">
      <t>カ</t>
    </rPh>
    <phoneticPr fontId="1"/>
  </si>
  <si>
    <t>eat</t>
    <phoneticPr fontId="1"/>
  </si>
  <si>
    <t>see</t>
    <phoneticPr fontId="1"/>
  </si>
  <si>
    <t>go to</t>
    <phoneticPr fontId="1"/>
  </si>
  <si>
    <t>pizza</t>
    <phoneticPr fontId="1"/>
  </si>
  <si>
    <t>pasta</t>
    <phoneticPr fontId="1"/>
  </si>
  <si>
    <t>必要な言葉を付け加えよう。（食べ物や場所など）</t>
    <rPh sb="0" eb="2">
      <t>ヒツヨウ</t>
    </rPh>
    <rPh sb="3" eb="5">
      <t>コトバ</t>
    </rPh>
    <rPh sb="6" eb="7">
      <t>ツ</t>
    </rPh>
    <rPh sb="8" eb="9">
      <t>クワ</t>
    </rPh>
    <rPh sb="14" eb="15">
      <t>タ</t>
    </rPh>
    <rPh sb="16" eb="17">
      <t>モノ</t>
    </rPh>
    <rPh sb="18" eb="20">
      <t>バショ</t>
    </rPh>
    <phoneticPr fontId="1"/>
  </si>
  <si>
    <t>The Eiffel Tower</t>
    <phoneticPr fontId="1"/>
  </si>
  <si>
    <t>pyramids</t>
    <phoneticPr fontId="1"/>
  </si>
  <si>
    <t>New York</t>
    <phoneticPr fontId="1"/>
  </si>
  <si>
    <t>Chicago</t>
    <phoneticPr fontId="1"/>
  </si>
  <si>
    <t>Paris</t>
    <phoneticPr fontId="1"/>
  </si>
  <si>
    <t>Niagara Falls</t>
    <phoneticPr fontId="1"/>
  </si>
  <si>
    <t>a hamburger</t>
    <phoneticPr fontId="1"/>
  </si>
  <si>
    <t>表で書いた英文を参考に、自分の考えを書こう！</t>
    <rPh sb="8" eb="10">
      <t>サンコウ</t>
    </rPh>
    <rPh sb="12" eb="14">
      <t>ジブン</t>
    </rPh>
    <rPh sb="15" eb="16">
      <t>カンガ</t>
    </rPh>
    <rPh sb="18" eb="19">
      <t>カ</t>
    </rPh>
    <phoneticPr fontId="1"/>
  </si>
  <si>
    <t>Because I want to                        .</t>
    <phoneticPr fontId="1"/>
  </si>
  <si>
    <t>I want to go to                          .</t>
    <phoneticPr fontId="1"/>
  </si>
  <si>
    <r>
      <t xml:space="preserve">I want to go to </t>
    </r>
    <r>
      <rPr>
        <sz val="22"/>
        <color theme="1"/>
        <rFont val="KG Primary Penmanship 2"/>
        <family val="1"/>
      </rPr>
      <t>Italy</t>
    </r>
    <r>
      <rPr>
        <sz val="22"/>
        <color theme="1"/>
        <rFont val="KG Primary Penmanship 2"/>
      </rPr>
      <t>.</t>
    </r>
    <phoneticPr fontId="1"/>
  </si>
  <si>
    <r>
      <t xml:space="preserve">Because I want to eat </t>
    </r>
    <r>
      <rPr>
        <sz val="22"/>
        <color theme="1"/>
        <rFont val="KG Primary Penmanship 2"/>
        <family val="1"/>
      </rPr>
      <t>pizza</t>
    </r>
    <r>
      <rPr>
        <sz val="22"/>
        <color theme="1"/>
        <rFont val="KG Primary Penmanship 2"/>
      </rPr>
      <t>.</t>
    </r>
    <phoneticPr fontId="1"/>
  </si>
  <si>
    <t>私は、イタリアに行きたいです。</t>
    <rPh sb="0" eb="1">
      <t>ワタシ</t>
    </rPh>
    <rPh sb="8" eb="9">
      <t>イ</t>
    </rPh>
    <phoneticPr fontId="1"/>
  </si>
  <si>
    <t>なぜなら、私はピザを食べたいからです。</t>
    <rPh sb="10" eb="11">
      <t>タ</t>
    </rPh>
    <phoneticPr fontId="1"/>
  </si>
  <si>
    <t>Italy</t>
    <phoneticPr fontId="1"/>
  </si>
  <si>
    <t>Rome</t>
    <phoneticPr fontId="1"/>
  </si>
  <si>
    <t>チャレンジ（英語短文　穴埋め A・B兼用）</t>
    <rPh sb="6" eb="8">
      <t>エイゴ</t>
    </rPh>
    <rPh sb="8" eb="10">
      <t>タンブン</t>
    </rPh>
    <rPh sb="11" eb="13">
      <t>アナウ</t>
    </rPh>
    <rPh sb="18" eb="20">
      <t>ケンヨウ</t>
    </rPh>
    <phoneticPr fontId="1"/>
  </si>
  <si>
    <t>英語の文に慣れ親しもう☆</t>
    <rPh sb="0" eb="2">
      <t>エイゴ</t>
    </rPh>
    <rPh sb="3" eb="4">
      <t>ブン</t>
    </rPh>
    <rPh sb="5" eb="6">
      <t>ナ</t>
    </rPh>
    <rPh sb="7" eb="8">
      <t>シタ</t>
    </rPh>
    <phoneticPr fontId="1"/>
  </si>
  <si>
    <t>①ならべかえ１文で
　ランダム表示したい文</t>
    <rPh sb="7" eb="8">
      <t>ブン</t>
    </rPh>
    <rPh sb="15" eb="17">
      <t>ヒョウジ</t>
    </rPh>
    <rPh sb="20" eb="21">
      <t>ブン</t>
    </rPh>
    <phoneticPr fontId="1"/>
  </si>
  <si>
    <t>②ならべかえ２文で
　ランダム表示したい文</t>
    <rPh sb="7" eb="8">
      <t>ブン</t>
    </rPh>
    <rPh sb="15" eb="17">
      <t>ヒョウジ</t>
    </rPh>
    <rPh sb="20" eb="21">
      <t>ブン</t>
    </rPh>
    <phoneticPr fontId="1"/>
  </si>
  <si>
    <t>上のバラバラになった単語をならべかえて書こう！</t>
    <rPh sb="0" eb="1">
      <t>ウエ</t>
    </rPh>
    <rPh sb="10" eb="12">
      <t>タンゴ</t>
    </rPh>
    <rPh sb="19" eb="20">
      <t>カ</t>
    </rPh>
    <phoneticPr fontId="1"/>
  </si>
  <si>
    <t>英語　短文　入力シート（ならべかえ含む）</t>
    <rPh sb="0" eb="2">
      <t>エイゴ</t>
    </rPh>
    <rPh sb="3" eb="5">
      <t>タンブン</t>
    </rPh>
    <rPh sb="6" eb="8">
      <t>ニュウリョク</t>
    </rPh>
    <rPh sb="17" eb="18">
      <t>フク</t>
    </rPh>
    <phoneticPr fontId="1"/>
  </si>
  <si>
    <t>★「英語短文　穴埋め　B」用</t>
    <rPh sb="2" eb="4">
      <t>エイゴ</t>
    </rPh>
    <rPh sb="4" eb="6">
      <t>タンブン</t>
    </rPh>
    <rPh sb="7" eb="9">
      <t>アナウ</t>
    </rPh>
    <rPh sb="13" eb="14">
      <t>ヨウ</t>
    </rPh>
    <phoneticPr fontId="1"/>
  </si>
  <si>
    <t>Where do you want to go?</t>
    <phoneticPr fontId="1"/>
  </si>
  <si>
    <t>私は、　　 　　に行きたいです。</t>
    <rPh sb="0" eb="1">
      <t>ワタシ</t>
    </rPh>
    <rPh sb="9" eb="10">
      <t>イ</t>
    </rPh>
    <phoneticPr fontId="1"/>
  </si>
  <si>
    <t>◆お願い◆　　
　このワークシート作成ソフトは、書籍購入者の使用、学校内での使用に関して制限はありませんが、学校外・外部への持ち出し、譲渡、コピーはご遠慮ください。</t>
    <rPh sb="2" eb="3">
      <t>ネガ</t>
    </rPh>
    <rPh sb="24" eb="26">
      <t>ショセキ</t>
    </rPh>
    <rPh sb="26" eb="28">
      <t>コウニュウ</t>
    </rPh>
    <rPh sb="28" eb="29">
      <t>シャ</t>
    </rPh>
    <rPh sb="30" eb="32">
      <t>シヨウ</t>
    </rPh>
    <rPh sb="33" eb="35">
      <t>ガッコウ</t>
    </rPh>
    <rPh sb="41" eb="42">
      <t>カン</t>
    </rPh>
    <rPh sb="54" eb="56">
      <t>ガッコウ</t>
    </rPh>
    <rPh sb="58" eb="60">
      <t>ガイブ</t>
    </rPh>
    <rPh sb="75" eb="77">
      <t>エンリョ</t>
    </rPh>
    <phoneticPr fontId="1"/>
  </si>
  <si>
    <t xml:space="preserve">
◆お願い◆
　このワークシート作成ソフトは、書籍購入者の使用、書籍購入者の学校内での使用法に関して制限はありませんが、学校外・外部への持ち出し、譲渡、コピーはご遠慮ください。
</t>
    <rPh sb="3" eb="4">
      <t>ネガ</t>
    </rPh>
    <rPh sb="23" eb="25">
      <t>ショセキ</t>
    </rPh>
    <rPh sb="25" eb="27">
      <t>コウニュウ</t>
    </rPh>
    <rPh sb="27" eb="28">
      <t>シャ</t>
    </rPh>
    <rPh sb="29" eb="31">
      <t>シヨウ</t>
    </rPh>
    <rPh sb="32" eb="34">
      <t>ショセキ</t>
    </rPh>
    <rPh sb="34" eb="36">
      <t>コウニュウ</t>
    </rPh>
    <rPh sb="36" eb="37">
      <t>シャ</t>
    </rPh>
    <rPh sb="38" eb="40">
      <t>ガッコウ</t>
    </rPh>
    <rPh sb="40" eb="41">
      <t>ナイ</t>
    </rPh>
    <rPh sb="45" eb="46">
      <t>ホウ</t>
    </rPh>
    <rPh sb="47" eb="48">
      <t>カン</t>
    </rPh>
    <rPh sb="60" eb="62">
      <t>ガッコウ</t>
    </rPh>
    <rPh sb="64" eb="66">
      <t>ガイブ</t>
    </rPh>
    <rPh sb="81" eb="83">
      <t>エンリョ</t>
    </rPh>
    <phoneticPr fontId="1"/>
  </si>
  <si>
    <t>Why?</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</si>
</sst>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こ&quot;&quot;こ&quot;&quot;に&quot;&quot;意&quot;&quot;味&quot;&quot;を&quot;&quot;入&quot;&quot;力&quot;&quot;し&quot;&quot;て&quot;&quot;く&quot;&quot;だ&quot;&quot;さ&quot;&quot;い&quot;."/>
  </numFmts>
  <fonts count="77" x14ac:knownFonts="1">
    <font>
      <sz val="11"/>
      <color theme="1"/>
      <name val="ＭＳ Ｐゴシック"/>
      <family val="2"/>
      <charset val="128"/>
      <scheme val="minor"/>
    </font>
    <font>
      <sz val="6"/>
      <name val="ＭＳ Ｐゴシック"/>
      <family val="2"/>
      <charset val="128"/>
      <scheme val="minor"/>
    </font>
    <font>
      <sz val="16"/>
      <color theme="1"/>
      <name val="AR Pゴシック体S"/>
      <family val="3"/>
      <charset val="128"/>
    </font>
    <font>
      <sz val="36"/>
      <color theme="1"/>
      <name val="KG Primary Penmanship Lined"/>
    </font>
    <font>
      <sz val="18"/>
      <color theme="1"/>
      <name val="IWp JS太教科書体"/>
      <family val="1"/>
      <charset val="128"/>
    </font>
    <font>
      <sz val="11"/>
      <color theme="1"/>
      <name val="HG丸ｺﾞｼｯｸM-PRO"/>
      <family val="3"/>
      <charset val="128"/>
    </font>
    <font>
      <sz val="16"/>
      <color theme="1"/>
      <name val="ＭＳ Ｐゴシック"/>
      <family val="2"/>
      <charset val="128"/>
      <scheme val="minor"/>
    </font>
    <font>
      <b/>
      <sz val="16"/>
      <color theme="1"/>
      <name val="HG丸ｺﾞｼｯｸM-PRO"/>
      <family val="3"/>
      <charset val="128"/>
    </font>
    <font>
      <sz val="26"/>
      <color theme="1"/>
      <name val="KG Primary Penmanship 2"/>
    </font>
    <font>
      <sz val="26"/>
      <color theme="1"/>
      <name val="KG Primary Penmanship Lined"/>
    </font>
    <font>
      <b/>
      <sz val="12"/>
      <color theme="1"/>
      <name val="HG丸ｺﾞｼｯｸM-PRO"/>
      <family val="3"/>
      <charset val="128"/>
    </font>
    <font>
      <sz val="14"/>
      <color theme="1"/>
      <name val="KG Primary Penmanship 2"/>
    </font>
    <font>
      <sz val="18"/>
      <color theme="1"/>
      <name val="KG Primary Penmanship 2"/>
    </font>
    <font>
      <sz val="22"/>
      <color theme="1"/>
      <name val="KG Primary Penmanship 2"/>
    </font>
    <font>
      <sz val="16"/>
      <color theme="1"/>
      <name val="HGS創英角ﾎﾟｯﾌﾟ体"/>
      <family val="3"/>
      <charset val="128"/>
    </font>
    <font>
      <sz val="14"/>
      <color theme="1"/>
      <name val="HG丸ｺﾞｼｯｸM-PRO"/>
      <family val="3"/>
      <charset val="128"/>
    </font>
    <font>
      <sz val="20"/>
      <color theme="1"/>
      <name val="AR Pゴシック体S"/>
      <family val="3"/>
      <charset val="128"/>
    </font>
    <font>
      <sz val="16"/>
      <color theme="1"/>
      <name val="HG丸ｺﾞｼｯｸM-PRO"/>
      <family val="3"/>
      <charset val="128"/>
    </font>
    <font>
      <sz val="16"/>
      <color theme="1"/>
      <name val="IWp JS太教科書体"/>
      <family val="1"/>
      <charset val="128"/>
    </font>
    <font>
      <b/>
      <sz val="16"/>
      <color rgb="FFFF0000"/>
      <name val="HG丸ｺﾞｼｯｸM-PRO"/>
      <family val="3"/>
      <charset val="128"/>
    </font>
    <font>
      <sz val="72"/>
      <color theme="1"/>
      <name val="KG Primary Dots Lined"/>
    </font>
    <font>
      <sz val="26"/>
      <color theme="1"/>
      <name val="IWp JS太教科書体"/>
      <family val="1"/>
      <charset val="128"/>
    </font>
    <font>
      <b/>
      <sz val="12"/>
      <color rgb="FFFF0000"/>
      <name val="HG丸ｺﾞｼｯｸM-PRO"/>
      <family val="3"/>
      <charset val="128"/>
    </font>
    <font>
      <sz val="48"/>
      <color theme="0" tint="-0.499984740745262"/>
      <name val="KG Primary Penmanship Lined"/>
    </font>
    <font>
      <sz val="48"/>
      <color theme="1"/>
      <name val="KG Primary Penmanship Lined"/>
    </font>
    <font>
      <sz val="11"/>
      <color theme="1"/>
      <name val="KG Primary Penmanship"/>
    </font>
    <font>
      <sz val="72"/>
      <color theme="1"/>
      <name val="KG Primary Penmanship Lined"/>
    </font>
    <font>
      <sz val="26"/>
      <color theme="1"/>
      <name val="HG丸ｺﾞｼｯｸM-PRO"/>
      <family val="3"/>
      <charset val="128"/>
    </font>
    <font>
      <sz val="22"/>
      <color theme="1"/>
      <name val="HG丸ｺﾞｼｯｸM-PRO"/>
      <family val="3"/>
      <charset val="128"/>
    </font>
    <font>
      <sz val="36"/>
      <color theme="1"/>
      <name val="KG Primary Penmanship 2"/>
    </font>
    <font>
      <sz val="36"/>
      <color theme="1"/>
      <name val="ＭＳ Ｐゴシック"/>
      <family val="2"/>
      <charset val="128"/>
      <scheme val="minor"/>
    </font>
    <font>
      <sz val="48"/>
      <color theme="1"/>
      <name val="KG Primary Dots Lined"/>
    </font>
    <font>
      <sz val="18"/>
      <color theme="1"/>
      <name val="HGP創英角ﾎﾟｯﾌﾟ体"/>
      <family val="3"/>
      <charset val="128"/>
    </font>
    <font>
      <sz val="12"/>
      <color theme="1"/>
      <name val="ＭＳ Ｐゴシック"/>
      <family val="2"/>
      <charset val="128"/>
      <scheme val="minor"/>
    </font>
    <font>
      <b/>
      <sz val="16"/>
      <color theme="1"/>
      <name val="ＭＳ Ｐゴシック"/>
      <family val="3"/>
      <charset val="128"/>
      <scheme val="minor"/>
    </font>
    <font>
      <sz val="24"/>
      <color theme="1"/>
      <name val="HGP創英角ﾎﾟｯﾌﾟ体"/>
      <family val="3"/>
      <charset val="128"/>
    </font>
    <font>
      <sz val="72"/>
      <color theme="0" tint="-0.34998626667073579"/>
      <name val="KG Primary Penmanship Lined"/>
    </font>
    <font>
      <sz val="20"/>
      <color theme="1"/>
      <name val="KG Primary Penmanship Alt"/>
    </font>
    <font>
      <sz val="48"/>
      <name val="KG Primary Penmanship Lined"/>
    </font>
    <font>
      <b/>
      <sz val="20"/>
      <color theme="1"/>
      <name val="HG丸ｺﾞｼｯｸM-PRO"/>
      <family val="3"/>
      <charset val="128"/>
    </font>
    <font>
      <b/>
      <i/>
      <sz val="36"/>
      <color theme="1"/>
      <name val="KG Primary Penmanship Alt"/>
    </font>
    <font>
      <i/>
      <sz val="24"/>
      <color theme="1"/>
      <name val="HGP創英角ﾎﾟｯﾌﾟ体"/>
      <family val="3"/>
      <charset val="128"/>
    </font>
    <font>
      <sz val="22"/>
      <color theme="1"/>
      <name val="KG Primary Penmanship"/>
    </font>
    <font>
      <b/>
      <sz val="11"/>
      <color theme="1"/>
      <name val="HG丸ｺﾞｼｯｸM-PRO"/>
      <family val="3"/>
      <charset val="128"/>
    </font>
    <font>
      <i/>
      <sz val="11"/>
      <color theme="1"/>
      <name val="HG丸ｺﾞｼｯｸM-PRO"/>
      <family val="3"/>
      <charset val="128"/>
    </font>
    <font>
      <sz val="14"/>
      <color theme="1"/>
      <name val="ＭＳ Ｐゴシック"/>
      <family val="2"/>
      <charset val="128"/>
      <scheme val="minor"/>
    </font>
    <font>
      <sz val="28"/>
      <color theme="1"/>
      <name val="KG Primary Penmanship Alt"/>
    </font>
    <font>
      <sz val="48"/>
      <color theme="1"/>
      <name val="KG Primary Penmanship Alt"/>
    </font>
    <font>
      <sz val="14"/>
      <color rgb="FF0070C0"/>
      <name val="HG丸ｺﾞｼｯｸM-PRO"/>
      <family val="3"/>
      <charset val="128"/>
    </font>
    <font>
      <sz val="48"/>
      <color theme="1"/>
      <name val="KG Primary Penmanship"/>
    </font>
    <font>
      <sz val="14"/>
      <color theme="1"/>
      <name val="ＭＳ Ｐゴシック"/>
      <family val="3"/>
      <charset val="128"/>
      <scheme val="minor"/>
    </font>
    <font>
      <sz val="16"/>
      <color rgb="FFFF0000"/>
      <name val="HGS創英角ﾎﾟｯﾌﾟ体"/>
      <family val="3"/>
      <charset val="128"/>
    </font>
    <font>
      <sz val="20"/>
      <color theme="1"/>
      <name val="HGS教科書体"/>
      <family val="1"/>
      <charset val="128"/>
    </font>
    <font>
      <sz val="11"/>
      <name val="HG丸ｺﾞｼｯｸM-PRO"/>
      <family val="3"/>
      <charset val="128"/>
    </font>
    <font>
      <sz val="22"/>
      <color theme="1"/>
      <name val="ＭＳ Ｐゴシック"/>
      <family val="3"/>
      <charset val="128"/>
    </font>
    <font>
      <b/>
      <sz val="18"/>
      <color theme="1"/>
      <name val="HG丸ｺﾞｼｯｸM-PRO"/>
      <family val="3"/>
      <charset val="128"/>
    </font>
    <font>
      <b/>
      <sz val="18"/>
      <color theme="0"/>
      <name val="ＭＳ Ｐゴシック"/>
      <family val="3"/>
      <charset val="128"/>
      <scheme val="minor"/>
    </font>
    <font>
      <b/>
      <sz val="14"/>
      <color theme="0"/>
      <name val="ＭＳ Ｐゴシック"/>
      <family val="3"/>
      <charset val="128"/>
      <scheme val="minor"/>
    </font>
    <font>
      <sz val="16"/>
      <color theme="1"/>
      <name val="HGP教科書体"/>
      <family val="1"/>
      <charset val="128"/>
    </font>
    <font>
      <sz val="18"/>
      <color theme="1"/>
      <name val="HGP教科書体"/>
      <family val="1"/>
      <charset val="128"/>
    </font>
    <font>
      <sz val="22"/>
      <color theme="1"/>
      <name val="HGP教科書体"/>
      <family val="1"/>
      <charset val="128"/>
    </font>
    <font>
      <sz val="36"/>
      <color theme="1"/>
      <name val="HGP教科書体"/>
      <family val="1"/>
      <charset val="128"/>
    </font>
    <font>
      <b/>
      <sz val="26"/>
      <color theme="1"/>
      <name val="HGP教科書体"/>
      <family val="1"/>
      <charset val="128"/>
    </font>
    <font>
      <b/>
      <sz val="22"/>
      <color theme="1"/>
      <name val="HGP教科書体"/>
      <family val="1"/>
      <charset val="128"/>
    </font>
    <font>
      <b/>
      <sz val="18"/>
      <color theme="1"/>
      <name val="IWp JS太教科書体"/>
      <family val="1"/>
      <charset val="128"/>
    </font>
    <font>
      <b/>
      <sz val="36"/>
      <color theme="1"/>
      <name val="HGP教科書体"/>
      <family val="1"/>
      <charset val="128"/>
    </font>
    <font>
      <sz val="11"/>
      <color theme="1"/>
      <name val="HGP教科書体"/>
      <family val="1"/>
      <charset val="128"/>
    </font>
    <font>
      <b/>
      <i/>
      <sz val="28"/>
      <color theme="1"/>
      <name val="KG Primary Penmanship Alt"/>
    </font>
    <font>
      <b/>
      <sz val="20"/>
      <color theme="1"/>
      <name val="HGP教科書体"/>
      <family val="1"/>
      <charset val="128"/>
    </font>
    <font>
      <sz val="36"/>
      <color theme="0" tint="-0.499984740745262"/>
      <name val="KG Primary Penmanship Lined"/>
    </font>
    <font>
      <b/>
      <sz val="24"/>
      <color theme="1"/>
      <name val="HGP教科書体"/>
      <family val="1"/>
      <charset val="128"/>
    </font>
    <font>
      <b/>
      <sz val="16"/>
      <color theme="1"/>
      <name val="HGP教科書体"/>
      <family val="1"/>
      <charset val="128"/>
    </font>
    <font>
      <sz val="22"/>
      <color theme="1"/>
      <name val="KG Primary Penmanship 2"/>
      <family val="1"/>
    </font>
    <font>
      <sz val="55"/>
      <color theme="1"/>
      <name val="KG Primary Penmanship Lined"/>
    </font>
    <font>
      <sz val="11"/>
      <color theme="1"/>
      <name val="ＭＳ Ｐゴシック"/>
      <family val="3"/>
      <charset val="128"/>
      <scheme val="minor"/>
    </font>
    <font>
      <sz val="18"/>
      <color theme="1"/>
      <name val="HGS創英角ﾎﾟｯﾌﾟ体"/>
      <family val="3"/>
      <charset val="128"/>
    </font>
    <font>
      <sz val="20"/>
      <color theme="1"/>
      <name val="HGS創英角ﾎﾟｯﾌﾟ体"/>
      <family val="3"/>
      <charset val="128"/>
    </font>
  </fonts>
  <fills count="11">
    <fill>
      <patternFill patternType="none"/>
    </fill>
    <fill>
      <patternFill patternType="gray125"/>
    </fill>
    <fill>
      <patternFill patternType="solid">
        <fgColor rgb="FFFFFF00"/>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rgb="FF92D050"/>
        <bgColor indexed="64"/>
      </patternFill>
    </fill>
    <fill>
      <patternFill patternType="solid">
        <fgColor rgb="FFFF0000"/>
        <bgColor indexed="64"/>
      </patternFill>
    </fill>
    <fill>
      <patternFill patternType="solid">
        <fgColor theme="6" tint="0.79998168889431442"/>
        <bgColor indexed="64"/>
      </patternFill>
    </fill>
    <fill>
      <patternFill patternType="solid">
        <fgColor theme="9" tint="0.59999389629810485"/>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Dashed">
        <color indexed="64"/>
      </bottom>
      <diagonal/>
    </border>
    <border>
      <left/>
      <right style="medium">
        <color indexed="64"/>
      </right>
      <top/>
      <bottom style="mediumDashed">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mediumDashed">
        <color indexed="64"/>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style="double">
        <color indexed="64"/>
      </top>
      <bottom style="thin">
        <color indexed="64"/>
      </bottom>
      <diagonal/>
    </border>
    <border>
      <left style="medium">
        <color indexed="64"/>
      </left>
      <right style="dotted">
        <color indexed="64"/>
      </right>
      <top style="medium">
        <color indexed="64"/>
      </top>
      <bottom style="dotted">
        <color indexed="64"/>
      </bottom>
      <diagonal/>
    </border>
    <border>
      <left style="dotted">
        <color indexed="64"/>
      </left>
      <right style="dotted">
        <color indexed="64"/>
      </right>
      <top style="medium">
        <color indexed="64"/>
      </top>
      <bottom style="dotted">
        <color indexed="64"/>
      </bottom>
      <diagonal/>
    </border>
    <border>
      <left style="dotted">
        <color indexed="64"/>
      </left>
      <right style="medium">
        <color indexed="64"/>
      </right>
      <top style="medium">
        <color indexed="64"/>
      </top>
      <bottom style="dotted">
        <color indexed="64"/>
      </bottom>
      <diagonal/>
    </border>
    <border>
      <left style="medium">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medium">
        <color indexed="64"/>
      </right>
      <top style="dotted">
        <color indexed="64"/>
      </top>
      <bottom style="dotted">
        <color indexed="64"/>
      </bottom>
      <diagonal/>
    </border>
    <border>
      <left style="medium">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style="dotted">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right style="dotted">
        <color indexed="64"/>
      </right>
      <top style="dotted">
        <color indexed="64"/>
      </top>
      <bottom style="dotted">
        <color indexed="64"/>
      </bottom>
      <diagonal/>
    </border>
    <border>
      <left style="medium">
        <color indexed="64"/>
      </left>
      <right/>
      <top style="dotted">
        <color indexed="64"/>
      </top>
      <bottom style="dotted">
        <color indexed="64"/>
      </bottom>
      <diagonal/>
    </border>
    <border>
      <left style="dotted">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right style="dotted">
        <color indexed="64"/>
      </right>
      <top style="medium">
        <color indexed="64"/>
      </top>
      <bottom style="dotted">
        <color indexed="64"/>
      </bottom>
      <diagonal/>
    </border>
    <border>
      <left style="medium">
        <color indexed="64"/>
      </left>
      <right/>
      <top style="medium">
        <color indexed="64"/>
      </top>
      <bottom style="dotted">
        <color indexed="64"/>
      </bottom>
      <diagonal/>
    </border>
    <border>
      <left style="dotted">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right style="dotted">
        <color indexed="64"/>
      </right>
      <top style="dotted">
        <color indexed="64"/>
      </top>
      <bottom style="medium">
        <color indexed="64"/>
      </bottom>
      <diagonal/>
    </border>
    <border>
      <left style="medium">
        <color indexed="64"/>
      </left>
      <right/>
      <top style="dotted">
        <color indexed="64"/>
      </top>
      <bottom style="medium">
        <color indexed="64"/>
      </bottom>
      <diagonal/>
    </border>
    <border>
      <left style="slantDashDot">
        <color auto="1"/>
      </left>
      <right/>
      <top style="slantDashDot">
        <color auto="1"/>
      </top>
      <bottom/>
      <diagonal/>
    </border>
    <border>
      <left/>
      <right/>
      <top style="slantDashDot">
        <color auto="1"/>
      </top>
      <bottom/>
      <diagonal/>
    </border>
    <border>
      <left/>
      <right style="slantDashDot">
        <color auto="1"/>
      </right>
      <top style="slantDashDot">
        <color auto="1"/>
      </top>
      <bottom/>
      <diagonal/>
    </border>
    <border>
      <left style="slantDashDot">
        <color auto="1"/>
      </left>
      <right/>
      <top/>
      <bottom/>
      <diagonal/>
    </border>
    <border>
      <left/>
      <right style="slantDashDot">
        <color auto="1"/>
      </right>
      <top/>
      <bottom/>
      <diagonal/>
    </border>
    <border>
      <left style="slantDashDot">
        <color auto="1"/>
      </left>
      <right/>
      <top/>
      <bottom style="slantDashDot">
        <color auto="1"/>
      </bottom>
      <diagonal/>
    </border>
    <border>
      <left/>
      <right/>
      <top/>
      <bottom style="slantDashDot">
        <color auto="1"/>
      </bottom>
      <diagonal/>
    </border>
    <border>
      <left/>
      <right style="slantDashDot">
        <color auto="1"/>
      </right>
      <top/>
      <bottom style="slantDashDot">
        <color auto="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indexed="64"/>
      </bottom>
      <diagonal/>
    </border>
    <border>
      <left/>
      <right/>
      <top style="thin">
        <color theme="0" tint="-0.24994659260841701"/>
      </top>
      <bottom style="thin">
        <color indexed="64"/>
      </bottom>
      <diagonal/>
    </border>
    <border>
      <left/>
      <right style="thin">
        <color theme="0" tint="-0.24994659260841701"/>
      </right>
      <top style="thin">
        <color theme="0" tint="-0.24994659260841701"/>
      </top>
      <bottom style="thin">
        <color indexed="64"/>
      </bottom>
      <diagonal/>
    </border>
  </borders>
  <cellStyleXfs count="1">
    <xf numFmtId="0" fontId="0" fillId="0" borderId="0">
      <alignment vertical="center"/>
    </xf>
  </cellStyleXfs>
  <cellXfs count="308">
    <xf numFmtId="0" fontId="0" fillId="0" borderId="0" xfId="0">
      <alignment vertical="center"/>
    </xf>
    <xf numFmtId="0" fontId="5" fillId="2" borderId="1" xfId="0" applyFont="1" applyFill="1" applyBorder="1" applyAlignment="1">
      <alignment vertical="center"/>
    </xf>
    <xf numFmtId="0" fontId="5" fillId="5" borderId="0" xfId="0" applyFont="1" applyFill="1" applyBorder="1" applyAlignment="1">
      <alignment vertical="center"/>
    </xf>
    <xf numFmtId="0" fontId="5" fillId="5" borderId="0" xfId="0" applyFont="1" applyFill="1" applyBorder="1" applyAlignment="1">
      <alignment horizontal="center" vertical="center"/>
    </xf>
    <xf numFmtId="0" fontId="5" fillId="5" borderId="0" xfId="0" applyFont="1" applyFill="1" applyBorder="1" applyAlignment="1">
      <alignment vertical="center" shrinkToFit="1"/>
    </xf>
    <xf numFmtId="0" fontId="5" fillId="5" borderId="1" xfId="0" applyFont="1" applyFill="1" applyBorder="1" applyAlignment="1">
      <alignment horizontal="right" vertical="center"/>
    </xf>
    <xf numFmtId="0" fontId="5" fillId="5" borderId="3" xfId="0" applyFont="1" applyFill="1" applyBorder="1" applyAlignment="1">
      <alignment horizontal="right" vertical="center" shrinkToFit="1"/>
    </xf>
    <xf numFmtId="0" fontId="5" fillId="5" borderId="0" xfId="0" applyFont="1" applyFill="1" applyBorder="1" applyAlignment="1">
      <alignment horizontal="right" vertical="center"/>
    </xf>
    <xf numFmtId="0" fontId="5" fillId="5" borderId="0" xfId="0" applyFont="1" applyFill="1" applyBorder="1" applyAlignment="1">
      <alignment horizontal="right" vertical="center" shrinkToFit="1"/>
    </xf>
    <xf numFmtId="0" fontId="5" fillId="5" borderId="1" xfId="0" applyFont="1" applyFill="1" applyBorder="1" applyAlignment="1">
      <alignment vertical="center"/>
    </xf>
    <xf numFmtId="0" fontId="5" fillId="5" borderId="5" xfId="0" applyFont="1" applyFill="1" applyBorder="1" applyAlignment="1">
      <alignment horizontal="center" vertical="center"/>
    </xf>
    <xf numFmtId="0" fontId="7" fillId="5" borderId="5" xfId="0" applyFont="1" applyFill="1" applyBorder="1" applyAlignment="1">
      <alignment horizontal="center" vertical="center"/>
    </xf>
    <xf numFmtId="0" fontId="19" fillId="5" borderId="0" xfId="0" applyFont="1" applyFill="1" applyBorder="1" applyAlignment="1">
      <alignment horizontal="center" vertical="center"/>
    </xf>
    <xf numFmtId="0" fontId="13" fillId="5" borderId="0" xfId="0" applyFont="1" applyFill="1" applyBorder="1" applyAlignment="1">
      <alignment horizontal="center" vertical="center" shrinkToFit="1"/>
    </xf>
    <xf numFmtId="0" fontId="5" fillId="5" borderId="1" xfId="0" applyFont="1" applyFill="1" applyBorder="1" applyAlignment="1">
      <alignment horizontal="center" vertical="center"/>
    </xf>
    <xf numFmtId="0" fontId="14" fillId="5" borderId="7" xfId="0" applyFont="1" applyFill="1" applyBorder="1" applyAlignment="1">
      <alignment horizontal="left" vertical="center"/>
    </xf>
    <xf numFmtId="0" fontId="15" fillId="5" borderId="0" xfId="0" applyFont="1" applyFill="1" applyBorder="1" applyAlignment="1">
      <alignment horizontal="left" vertical="center" shrinkToFit="1"/>
    </xf>
    <xf numFmtId="0" fontId="22" fillId="5" borderId="0" xfId="0" applyFont="1" applyFill="1" applyBorder="1" applyAlignment="1">
      <alignment vertical="center"/>
    </xf>
    <xf numFmtId="0" fontId="7" fillId="5" borderId="0" xfId="0" applyFont="1" applyFill="1" applyBorder="1" applyAlignment="1">
      <alignment horizontal="center" vertical="center"/>
    </xf>
    <xf numFmtId="0" fontId="15" fillId="5" borderId="0" xfId="0" applyFont="1" applyFill="1" applyBorder="1" applyAlignment="1">
      <alignment vertical="center" shrinkToFit="1"/>
    </xf>
    <xf numFmtId="0" fontId="14" fillId="5" borderId="0" xfId="0" applyFont="1" applyFill="1" applyBorder="1" applyAlignment="1">
      <alignment horizontal="left" vertical="center"/>
    </xf>
    <xf numFmtId="0" fontId="5" fillId="5" borderId="0" xfId="0" applyFont="1" applyFill="1" applyBorder="1" applyAlignment="1">
      <alignment horizontal="left" vertical="center"/>
    </xf>
    <xf numFmtId="0" fontId="25" fillId="5" borderId="0" xfId="0" applyFont="1" applyFill="1" applyBorder="1" applyAlignment="1">
      <alignment vertical="center"/>
    </xf>
    <xf numFmtId="0" fontId="5" fillId="5" borderId="0" xfId="0" applyFont="1" applyFill="1" applyBorder="1" applyAlignment="1">
      <alignment horizontal="left" vertical="center"/>
    </xf>
    <xf numFmtId="0" fontId="5" fillId="5" borderId="13" xfId="0" applyFont="1" applyFill="1" applyBorder="1" applyAlignment="1">
      <alignment vertical="center"/>
    </xf>
    <xf numFmtId="0" fontId="25" fillId="5" borderId="13" xfId="0" applyFont="1" applyFill="1" applyBorder="1" applyAlignment="1">
      <alignment vertical="center"/>
    </xf>
    <xf numFmtId="0" fontId="10" fillId="5" borderId="0" xfId="0" applyFont="1" applyFill="1" applyBorder="1" applyAlignment="1">
      <alignment horizontal="left" vertical="center"/>
    </xf>
    <xf numFmtId="0" fontId="5" fillId="6" borderId="2" xfId="0" applyFont="1" applyFill="1" applyBorder="1" applyAlignment="1" applyProtection="1">
      <alignment horizontal="center" vertical="center"/>
      <protection locked="0"/>
    </xf>
    <xf numFmtId="0" fontId="17" fillId="3" borderId="20" xfId="0" applyFont="1" applyFill="1" applyBorder="1" applyAlignment="1" applyProtection="1">
      <alignment horizontal="left" vertical="center" shrinkToFit="1"/>
      <protection locked="0"/>
    </xf>
    <xf numFmtId="0" fontId="5" fillId="6" borderId="1" xfId="0" applyFont="1" applyFill="1" applyBorder="1" applyAlignment="1" applyProtection="1">
      <alignment horizontal="center" vertical="center"/>
      <protection locked="0"/>
    </xf>
    <xf numFmtId="0" fontId="13" fillId="3" borderId="1" xfId="0" applyFont="1" applyFill="1" applyBorder="1" applyAlignment="1" applyProtection="1">
      <alignment horizontal="left" vertical="center" shrinkToFit="1"/>
      <protection locked="0"/>
    </xf>
    <xf numFmtId="0" fontId="17" fillId="3" borderId="1" xfId="0" applyFont="1" applyFill="1" applyBorder="1" applyAlignment="1" applyProtection="1">
      <alignment horizontal="left" vertical="center" shrinkToFit="1"/>
      <protection locked="0"/>
    </xf>
    <xf numFmtId="0" fontId="5" fillId="2" borderId="1" xfId="0" applyFont="1" applyFill="1" applyBorder="1" applyAlignment="1" applyProtection="1">
      <alignment horizontal="center" vertical="center"/>
      <protection locked="0"/>
    </xf>
    <xf numFmtId="0" fontId="11" fillId="2" borderId="4" xfId="0" applyFont="1" applyFill="1" applyBorder="1" applyAlignment="1" applyProtection="1">
      <alignment vertical="center" shrinkToFit="1"/>
      <protection locked="0"/>
    </xf>
    <xf numFmtId="0" fontId="51" fillId="5" borderId="0" xfId="0" applyFont="1" applyFill="1" applyBorder="1" applyAlignment="1">
      <alignment horizontal="left" vertical="center"/>
    </xf>
    <xf numFmtId="0" fontId="11" fillId="7" borderId="4" xfId="0" applyFont="1" applyFill="1" applyBorder="1" applyAlignment="1" applyProtection="1">
      <alignment vertical="center" shrinkToFit="1"/>
      <protection locked="0"/>
    </xf>
    <xf numFmtId="0" fontId="5" fillId="7" borderId="1" xfId="0" applyFont="1" applyFill="1" applyBorder="1" applyAlignment="1" applyProtection="1">
      <alignment horizontal="center" vertical="center"/>
      <protection locked="0"/>
    </xf>
    <xf numFmtId="0" fontId="53" fillId="5" borderId="0" xfId="0" applyFont="1" applyFill="1" applyBorder="1" applyAlignment="1">
      <alignment vertical="center"/>
    </xf>
    <xf numFmtId="0" fontId="0" fillId="5" borderId="0" xfId="0" applyFill="1">
      <alignment vertical="center"/>
    </xf>
    <xf numFmtId="0" fontId="13" fillId="3" borderId="19" xfId="0" applyFont="1" applyFill="1" applyBorder="1" applyAlignment="1" applyProtection="1">
      <alignment horizontal="left" vertical="center" shrinkToFit="1"/>
      <protection locked="0"/>
    </xf>
    <xf numFmtId="0" fontId="5" fillId="0" borderId="0" xfId="0" applyFont="1" applyFill="1" applyBorder="1" applyAlignment="1">
      <alignment vertical="center"/>
    </xf>
    <xf numFmtId="0" fontId="13" fillId="5" borderId="1" xfId="0" applyFont="1" applyFill="1" applyBorder="1" applyAlignment="1">
      <alignment horizontal="center" vertical="center" shrinkToFit="1"/>
    </xf>
    <xf numFmtId="0" fontId="13" fillId="2" borderId="1" xfId="0" applyFont="1" applyFill="1" applyBorder="1" applyAlignment="1" applyProtection="1">
      <alignment horizontal="center" vertical="center" shrinkToFit="1"/>
      <protection locked="0"/>
    </xf>
    <xf numFmtId="0" fontId="0" fillId="5" borderId="0" xfId="0" applyFill="1" applyAlignment="1">
      <alignment vertical="center" shrinkToFit="1"/>
    </xf>
    <xf numFmtId="0" fontId="7" fillId="5" borderId="0" xfId="0" applyFont="1" applyFill="1" applyAlignment="1">
      <alignment horizontal="right" vertical="center"/>
    </xf>
    <xf numFmtId="0" fontId="35" fillId="5" borderId="0" xfId="0" applyFont="1" applyFill="1" applyAlignment="1">
      <alignment horizontal="left" vertical="center" shrinkToFit="1"/>
    </xf>
    <xf numFmtId="0" fontId="34" fillId="5" borderId="0" xfId="0" applyFont="1" applyFill="1" applyAlignment="1">
      <alignment horizontal="right" vertical="center"/>
    </xf>
    <xf numFmtId="0" fontId="33" fillId="5" borderId="0" xfId="0" applyFont="1" applyFill="1">
      <alignment vertical="center"/>
    </xf>
    <xf numFmtId="0" fontId="0" fillId="5" borderId="0" xfId="0" applyFill="1" applyBorder="1">
      <alignment vertical="center"/>
    </xf>
    <xf numFmtId="0" fontId="58" fillId="5" borderId="24" xfId="0" applyFont="1" applyFill="1" applyBorder="1" applyAlignment="1">
      <alignment vertical="center" shrinkToFit="1"/>
    </xf>
    <xf numFmtId="0" fontId="58" fillId="5" borderId="1" xfId="0" applyFont="1" applyFill="1" applyBorder="1" applyAlignment="1">
      <alignment horizontal="center" vertical="center" shrinkToFit="1"/>
    </xf>
    <xf numFmtId="0" fontId="59" fillId="5" borderId="1" xfId="0" applyFont="1" applyFill="1" applyBorder="1" applyAlignment="1">
      <alignment horizontal="center" vertical="center" shrinkToFit="1"/>
    </xf>
    <xf numFmtId="0" fontId="60" fillId="5" borderId="1" xfId="0" applyFont="1" applyFill="1" applyBorder="1" applyAlignment="1">
      <alignment horizontal="center" vertical="center" shrinkToFit="1"/>
    </xf>
    <xf numFmtId="0" fontId="36" fillId="5" borderId="1" xfId="0" applyFont="1" applyFill="1" applyBorder="1" applyAlignment="1">
      <alignment vertical="center" shrinkToFit="1"/>
    </xf>
    <xf numFmtId="0" fontId="20" fillId="5" borderId="1" xfId="0" applyFont="1" applyFill="1" applyBorder="1" applyAlignment="1">
      <alignment vertical="center" shrinkToFit="1"/>
    </xf>
    <xf numFmtId="0" fontId="15" fillId="5" borderId="0" xfId="0" applyFont="1" applyFill="1" applyAlignment="1">
      <alignment horizontal="right" vertical="center" shrinkToFit="1"/>
    </xf>
    <xf numFmtId="0" fontId="39" fillId="5" borderId="0" xfId="0" applyFont="1" applyFill="1" applyAlignment="1">
      <alignment horizontal="right" vertical="center"/>
    </xf>
    <xf numFmtId="0" fontId="18" fillId="5" borderId="24" xfId="0" applyFont="1" applyFill="1" applyBorder="1" applyAlignment="1">
      <alignment vertical="center" shrinkToFit="1"/>
    </xf>
    <xf numFmtId="0" fontId="58" fillId="5" borderId="1" xfId="0" applyFont="1" applyFill="1" applyBorder="1" applyAlignment="1">
      <alignment vertical="center" shrinkToFit="1"/>
    </xf>
    <xf numFmtId="0" fontId="26" fillId="5" borderId="1" xfId="0" quotePrefix="1" applyFont="1" applyFill="1" applyBorder="1" applyAlignment="1">
      <alignment horizontal="left" vertical="center" shrinkToFit="1"/>
    </xf>
    <xf numFmtId="0" fontId="45" fillId="5" borderId="0" xfId="0" applyFont="1" applyFill="1" applyAlignment="1">
      <alignment horizontal="center" vertical="center" shrinkToFit="1"/>
    </xf>
    <xf numFmtId="0" fontId="50" fillId="5" borderId="0" xfId="0" applyFont="1" applyFill="1" applyAlignment="1">
      <alignment vertical="center" shrinkToFit="1"/>
    </xf>
    <xf numFmtId="0" fontId="49" fillId="5" borderId="1" xfId="0" applyFont="1" applyFill="1" applyBorder="1" applyAlignment="1">
      <alignment horizontal="center" vertical="center" shrinkToFit="1"/>
    </xf>
    <xf numFmtId="0" fontId="16" fillId="5" borderId="0" xfId="0" applyFont="1" applyFill="1" applyAlignment="1">
      <alignment horizontal="left" vertical="center" shrinkToFit="1"/>
    </xf>
    <xf numFmtId="0" fontId="28" fillId="5" borderId="0" xfId="0" applyFont="1" applyFill="1" applyAlignment="1">
      <alignment horizontal="right" vertical="center" shrinkToFit="1"/>
    </xf>
    <xf numFmtId="0" fontId="2" fillId="5" borderId="0" xfId="0" applyFont="1" applyFill="1" applyAlignment="1">
      <alignment horizontal="left" vertical="center" shrinkToFit="1"/>
    </xf>
    <xf numFmtId="0" fontId="37" fillId="5" borderId="0" xfId="0" applyFont="1" applyFill="1" applyAlignment="1">
      <alignment horizontal="right" vertical="center" shrinkToFit="1"/>
    </xf>
    <xf numFmtId="0" fontId="38" fillId="5" borderId="0" xfId="0" quotePrefix="1" applyFont="1" applyFill="1" applyAlignment="1">
      <alignment horizontal="left" vertical="center" shrinkToFit="1"/>
    </xf>
    <xf numFmtId="0" fontId="38" fillId="5" borderId="0" xfId="0" applyFont="1" applyFill="1" applyAlignment="1">
      <alignment horizontal="left" vertical="center" shrinkToFit="1"/>
    </xf>
    <xf numFmtId="0" fontId="12" fillId="5" borderId="0" xfId="0" applyFont="1" applyFill="1" applyAlignment="1">
      <alignment horizontal="right" vertical="center" shrinkToFit="1"/>
    </xf>
    <xf numFmtId="0" fontId="30" fillId="5" borderId="13" xfId="0" applyFont="1" applyFill="1" applyBorder="1" applyAlignment="1">
      <alignment horizontal="center" vertical="center" shrinkToFit="1"/>
    </xf>
    <xf numFmtId="0" fontId="24" fillId="5" borderId="13" xfId="0" applyFont="1" applyFill="1" applyBorder="1" applyAlignment="1">
      <alignment vertical="center" shrinkToFit="1"/>
    </xf>
    <xf numFmtId="0" fontId="31" fillId="5" borderId="13" xfId="0" applyFont="1" applyFill="1" applyBorder="1" applyAlignment="1">
      <alignment vertical="center" shrinkToFit="1"/>
    </xf>
    <xf numFmtId="0" fontId="30" fillId="5" borderId="15" xfId="0" applyFont="1" applyFill="1" applyBorder="1" applyAlignment="1">
      <alignment horizontal="center" vertical="center" shrinkToFit="1"/>
    </xf>
    <xf numFmtId="0" fontId="31" fillId="5" borderId="15" xfId="0" applyFont="1" applyFill="1" applyBorder="1" applyAlignment="1">
      <alignment vertical="center" shrinkToFit="1"/>
    </xf>
    <xf numFmtId="0" fontId="6" fillId="5" borderId="0" xfId="0" applyFont="1" applyFill="1" applyBorder="1" applyAlignment="1">
      <alignment vertical="center" shrinkToFit="1"/>
    </xf>
    <xf numFmtId="0" fontId="8" fillId="5" borderId="0" xfId="0" applyFont="1" applyFill="1" applyBorder="1" applyAlignment="1">
      <alignment vertical="center" shrinkToFit="1"/>
    </xf>
    <xf numFmtId="0" fontId="9" fillId="5" borderId="0" xfId="0" applyFont="1" applyFill="1" applyBorder="1" applyAlignment="1">
      <alignment vertical="center" shrinkToFit="1"/>
    </xf>
    <xf numFmtId="0" fontId="21" fillId="5" borderId="0" xfId="0" applyFont="1" applyFill="1" applyBorder="1" applyAlignment="1">
      <alignment vertical="center" shrinkToFit="1"/>
    </xf>
    <xf numFmtId="0" fontId="18" fillId="5" borderId="0" xfId="0" applyFont="1" applyFill="1" applyBorder="1" applyAlignment="1">
      <alignment horizontal="center" vertical="center" shrinkToFit="1"/>
    </xf>
    <xf numFmtId="0" fontId="4" fillId="5" borderId="0" xfId="0" applyFont="1" applyFill="1" applyAlignment="1">
      <alignment vertical="center" shrinkToFit="1"/>
    </xf>
    <xf numFmtId="0" fontId="63" fillId="5" borderId="0" xfId="0" applyFont="1" applyFill="1" applyAlignment="1">
      <alignment vertical="center" shrinkToFit="1"/>
    </xf>
    <xf numFmtId="0" fontId="64" fillId="5" borderId="0" xfId="0" applyFont="1" applyFill="1" applyAlignment="1">
      <alignment vertical="center" shrinkToFit="1"/>
    </xf>
    <xf numFmtId="0" fontId="16" fillId="5" borderId="0" xfId="0" applyFont="1" applyFill="1" applyAlignment="1">
      <alignment horizontal="left" vertical="center" shrinkToFit="1"/>
    </xf>
    <xf numFmtId="0" fontId="37" fillId="5" borderId="0" xfId="0" applyFont="1" applyFill="1" applyAlignment="1">
      <alignment horizontal="right" vertical="center" shrinkToFit="1"/>
    </xf>
    <xf numFmtId="0" fontId="38" fillId="5" borderId="0" xfId="0" quotePrefix="1" applyFont="1" applyFill="1" applyAlignment="1">
      <alignment horizontal="left" vertical="center" shrinkToFit="1"/>
    </xf>
    <xf numFmtId="0" fontId="38" fillId="5" borderId="0" xfId="0" applyFont="1" applyFill="1" applyAlignment="1">
      <alignment horizontal="left" vertical="center" shrinkToFit="1"/>
    </xf>
    <xf numFmtId="0" fontId="70" fillId="5" borderId="0" xfId="0" applyFont="1" applyFill="1" applyBorder="1" applyAlignment="1">
      <alignment vertical="center" shrinkToFit="1"/>
    </xf>
    <xf numFmtId="0" fontId="71" fillId="5" borderId="0" xfId="0" applyFont="1" applyFill="1" applyAlignment="1">
      <alignment horizontal="center" vertical="center" shrinkToFit="1"/>
    </xf>
    <xf numFmtId="0" fontId="66" fillId="5" borderId="0" xfId="0" applyFont="1" applyFill="1" applyAlignment="1">
      <alignment vertical="center" shrinkToFit="1"/>
    </xf>
    <xf numFmtId="0" fontId="66" fillId="5" borderId="0" xfId="0" applyFont="1" applyFill="1" applyAlignment="1">
      <alignment horizontal="center" vertical="center" shrinkToFit="1"/>
    </xf>
    <xf numFmtId="0" fontId="5" fillId="5" borderId="0" xfId="0" applyFont="1" applyFill="1" applyBorder="1" applyAlignment="1">
      <alignment horizontal="left" vertical="center" shrinkToFit="1"/>
    </xf>
    <xf numFmtId="0" fontId="5" fillId="5" borderId="0" xfId="0" applyFont="1" applyFill="1" applyBorder="1" applyAlignment="1" applyProtection="1">
      <alignment horizontal="center" vertical="center"/>
    </xf>
    <xf numFmtId="0" fontId="5" fillId="7" borderId="2" xfId="0" applyFont="1" applyFill="1" applyBorder="1" applyAlignment="1" applyProtection="1">
      <alignment horizontal="center" vertical="center"/>
    </xf>
    <xf numFmtId="0" fontId="5" fillId="7" borderId="1" xfId="0" applyFont="1" applyFill="1" applyBorder="1" applyAlignment="1" applyProtection="1">
      <alignment horizontal="center" vertical="center"/>
    </xf>
    <xf numFmtId="0" fontId="5" fillId="7" borderId="2" xfId="0" applyFont="1" applyFill="1" applyBorder="1" applyAlignment="1" applyProtection="1">
      <alignment horizontal="center" vertical="center"/>
      <protection locked="0"/>
    </xf>
    <xf numFmtId="0" fontId="5" fillId="5" borderId="61" xfId="0" applyFont="1" applyFill="1" applyBorder="1" applyAlignment="1">
      <alignment vertical="center"/>
    </xf>
    <xf numFmtId="0" fontId="5" fillId="5" borderId="62" xfId="0" applyFont="1" applyFill="1" applyBorder="1" applyAlignment="1">
      <alignment vertical="center"/>
    </xf>
    <xf numFmtId="0" fontId="5" fillId="5" borderId="63" xfId="0" applyFont="1" applyFill="1" applyBorder="1" applyAlignment="1">
      <alignment vertical="center"/>
    </xf>
    <xf numFmtId="0" fontId="5" fillId="5" borderId="64" xfId="0" applyFont="1" applyFill="1" applyBorder="1" applyAlignment="1">
      <alignment vertical="center"/>
    </xf>
    <xf numFmtId="0" fontId="5" fillId="5" borderId="64" xfId="0" applyFont="1" applyFill="1" applyBorder="1" applyAlignment="1">
      <alignment horizontal="left" vertical="center"/>
    </xf>
    <xf numFmtId="0" fontId="5" fillId="5" borderId="65" xfId="0" applyFont="1" applyFill="1" applyBorder="1" applyAlignment="1">
      <alignment vertical="center"/>
    </xf>
    <xf numFmtId="0" fontId="61" fillId="5" borderId="1" xfId="0" applyFont="1" applyFill="1" applyBorder="1" applyAlignment="1">
      <alignment horizontal="center" vertical="center" shrinkToFit="1"/>
    </xf>
    <xf numFmtId="0" fontId="74" fillId="5" borderId="0" xfId="0" applyFont="1" applyFill="1">
      <alignment vertical="center"/>
    </xf>
    <xf numFmtId="0" fontId="5" fillId="2" borderId="66" xfId="0" applyFont="1" applyFill="1" applyBorder="1" applyAlignment="1" applyProtection="1">
      <alignment horizontal="center" vertical="center"/>
      <protection locked="0"/>
    </xf>
    <xf numFmtId="0" fontId="5" fillId="5" borderId="0" xfId="0" applyFont="1" applyFill="1" applyBorder="1" applyAlignment="1" applyProtection="1">
      <alignment vertical="center"/>
    </xf>
    <xf numFmtId="0" fontId="43" fillId="5" borderId="0" xfId="0" applyFont="1" applyFill="1" applyBorder="1" applyAlignment="1" applyProtection="1">
      <alignment vertical="center"/>
    </xf>
    <xf numFmtId="176" fontId="15" fillId="5" borderId="0" xfId="0" applyNumberFormat="1" applyFont="1" applyFill="1" applyBorder="1" applyAlignment="1" applyProtection="1">
      <alignment vertical="center"/>
    </xf>
    <xf numFmtId="0" fontId="42" fillId="5" borderId="0" xfId="0" applyFont="1" applyFill="1" applyBorder="1" applyAlignment="1" applyProtection="1">
      <alignment horizontal="center" vertical="center" shrinkToFit="1"/>
    </xf>
    <xf numFmtId="0" fontId="48" fillId="5" borderId="0" xfId="0" applyFont="1" applyFill="1" applyBorder="1" applyAlignment="1" applyProtection="1">
      <alignment vertical="top" wrapText="1"/>
    </xf>
    <xf numFmtId="0" fontId="48" fillId="5" borderId="0" xfId="0" applyFont="1" applyFill="1" applyBorder="1" applyAlignment="1" applyProtection="1">
      <alignment vertical="top"/>
    </xf>
    <xf numFmtId="0" fontId="15" fillId="5" borderId="0" xfId="0" applyFont="1" applyFill="1" applyBorder="1" applyAlignment="1" applyProtection="1">
      <alignment vertical="center" shrinkToFit="1"/>
    </xf>
    <xf numFmtId="0" fontId="5" fillId="5" borderId="5" xfId="0" applyFont="1" applyFill="1" applyBorder="1" applyAlignment="1" applyProtection="1">
      <alignment horizontal="center" vertical="center"/>
    </xf>
    <xf numFmtId="0" fontId="5" fillId="3" borderId="5" xfId="0" applyFont="1" applyFill="1" applyBorder="1" applyAlignment="1" applyProtection="1">
      <alignment horizontal="center" vertical="center"/>
    </xf>
    <xf numFmtId="0" fontId="5" fillId="2" borderId="5" xfId="0" applyFont="1" applyFill="1" applyBorder="1" applyAlignment="1" applyProtection="1">
      <alignment horizontal="center" vertical="center"/>
    </xf>
    <xf numFmtId="0" fontId="52" fillId="5" borderId="2" xfId="0" applyFont="1" applyFill="1" applyBorder="1" applyAlignment="1" applyProtection="1">
      <alignment vertical="center"/>
    </xf>
    <xf numFmtId="0" fontId="5" fillId="5" borderId="2" xfId="0" applyFont="1" applyFill="1" applyBorder="1" applyAlignment="1" applyProtection="1">
      <alignment vertical="center"/>
    </xf>
    <xf numFmtId="0" fontId="44" fillId="5" borderId="2" xfId="0" applyFont="1" applyFill="1" applyBorder="1" applyAlignment="1" applyProtection="1">
      <alignment vertical="center"/>
    </xf>
    <xf numFmtId="0" fontId="15" fillId="5" borderId="2" xfId="0" applyFont="1" applyFill="1" applyBorder="1" applyAlignment="1" applyProtection="1">
      <alignment horizontal="left" vertical="center"/>
    </xf>
    <xf numFmtId="0" fontId="5" fillId="5" borderId="1" xfId="0" applyFont="1" applyFill="1" applyBorder="1" applyAlignment="1" applyProtection="1">
      <alignment vertical="center"/>
    </xf>
    <xf numFmtId="0" fontId="5" fillId="3" borderId="2" xfId="0" applyFont="1" applyFill="1" applyBorder="1" applyAlignment="1" applyProtection="1">
      <alignment vertical="center"/>
    </xf>
    <xf numFmtId="0" fontId="5" fillId="2" borderId="2" xfId="0" applyFont="1" applyFill="1" applyBorder="1" applyAlignment="1" applyProtection="1">
      <alignment vertical="center"/>
    </xf>
    <xf numFmtId="0" fontId="25" fillId="5" borderId="0" xfId="0" applyFont="1" applyFill="1" applyBorder="1" applyAlignment="1" applyProtection="1">
      <alignment vertical="center"/>
    </xf>
    <xf numFmtId="0" fontId="52" fillId="5" borderId="1" xfId="0" applyFont="1" applyFill="1" applyBorder="1" applyAlignment="1" applyProtection="1">
      <alignment vertical="center"/>
    </xf>
    <xf numFmtId="0" fontId="44" fillId="5" borderId="1" xfId="0" applyFont="1" applyFill="1" applyBorder="1" applyAlignment="1" applyProtection="1">
      <alignment vertical="center"/>
    </xf>
    <xf numFmtId="0" fontId="15" fillId="5" borderId="1" xfId="0" applyFont="1" applyFill="1" applyBorder="1" applyAlignment="1" applyProtection="1">
      <alignment horizontal="left" vertical="center"/>
    </xf>
    <xf numFmtId="0" fontId="15" fillId="5" borderId="0" xfId="0" applyFont="1" applyFill="1" applyBorder="1" applyAlignment="1" applyProtection="1">
      <alignment horizontal="left" vertical="top"/>
    </xf>
    <xf numFmtId="0" fontId="5" fillId="5" borderId="0" xfId="0" applyFont="1" applyFill="1" applyBorder="1" applyAlignment="1" applyProtection="1">
      <alignment horizontal="left" vertical="center"/>
    </xf>
    <xf numFmtId="0" fontId="5" fillId="5" borderId="13" xfId="0" applyFont="1" applyFill="1" applyBorder="1" applyAlignment="1" applyProtection="1">
      <alignment vertical="center"/>
    </xf>
    <xf numFmtId="0" fontId="25" fillId="5" borderId="13" xfId="0" applyFont="1" applyFill="1" applyBorder="1" applyAlignment="1" applyProtection="1">
      <alignment vertical="center"/>
    </xf>
    <xf numFmtId="0" fontId="5" fillId="5" borderId="16" xfId="0" applyFont="1" applyFill="1" applyBorder="1" applyAlignment="1" applyProtection="1">
      <alignment vertical="center"/>
    </xf>
    <xf numFmtId="0" fontId="53" fillId="5" borderId="0" xfId="0" applyFont="1" applyFill="1" applyBorder="1" applyAlignment="1" applyProtection="1">
      <alignment vertical="center"/>
    </xf>
    <xf numFmtId="0" fontId="5" fillId="5" borderId="2" xfId="0" applyFont="1" applyFill="1" applyBorder="1" applyAlignment="1" applyProtection="1">
      <alignment horizontal="center" vertical="center"/>
    </xf>
    <xf numFmtId="0" fontId="0" fillId="5" borderId="0" xfId="0" applyFill="1" applyAlignment="1" applyProtection="1">
      <alignment vertical="center" wrapText="1"/>
    </xf>
    <xf numFmtId="0" fontId="0" fillId="5" borderId="0" xfId="0" applyFill="1" applyProtection="1">
      <alignment vertical="center"/>
    </xf>
    <xf numFmtId="0" fontId="5" fillId="5" borderId="1" xfId="0" applyFont="1" applyFill="1" applyBorder="1" applyAlignment="1" applyProtection="1">
      <alignment horizontal="center" vertical="center"/>
    </xf>
    <xf numFmtId="0" fontId="53" fillId="0" borderId="0" xfId="0" applyFont="1" applyFill="1" applyBorder="1" applyAlignment="1" applyProtection="1">
      <alignment vertical="center"/>
    </xf>
    <xf numFmtId="0" fontId="5" fillId="0" borderId="1" xfId="0" applyFont="1" applyFill="1" applyBorder="1" applyAlignment="1" applyProtection="1">
      <alignment horizontal="center" vertical="center"/>
    </xf>
    <xf numFmtId="0" fontId="5" fillId="0" borderId="0" xfId="0" applyFont="1" applyFill="1" applyBorder="1" applyAlignment="1" applyProtection="1">
      <alignment horizontal="center" vertical="center"/>
    </xf>
    <xf numFmtId="0" fontId="13" fillId="0" borderId="1" xfId="0" applyFont="1" applyFill="1" applyBorder="1" applyAlignment="1" applyProtection="1">
      <alignment horizontal="left" vertical="center" shrinkToFit="1"/>
    </xf>
    <xf numFmtId="0" fontId="13" fillId="0" borderId="0" xfId="0" applyFont="1" applyFill="1" applyBorder="1" applyAlignment="1" applyProtection="1">
      <alignment horizontal="left" vertical="center" shrinkToFit="1"/>
    </xf>
    <xf numFmtId="0" fontId="54" fillId="0" borderId="0" xfId="0" applyFont="1" applyFill="1" applyBorder="1" applyAlignment="1" applyProtection="1">
      <alignment horizontal="left" vertical="center" shrinkToFit="1"/>
    </xf>
    <xf numFmtId="0" fontId="13" fillId="0" borderId="0" xfId="0" applyFont="1" applyFill="1" applyBorder="1" applyAlignment="1" applyProtection="1">
      <alignment vertical="center" wrapText="1" shrinkToFit="1"/>
    </xf>
    <xf numFmtId="0" fontId="54" fillId="0" borderId="1" xfId="0" applyFont="1" applyFill="1" applyBorder="1" applyAlignment="1" applyProtection="1">
      <alignment horizontal="left" vertical="center" shrinkToFit="1"/>
    </xf>
    <xf numFmtId="0" fontId="53" fillId="5" borderId="1" xfId="0" applyFont="1" applyFill="1" applyBorder="1" applyAlignment="1" applyProtection="1">
      <alignment vertical="center"/>
    </xf>
    <xf numFmtId="0" fontId="53" fillId="5" borderId="23" xfId="0" applyFont="1" applyFill="1" applyBorder="1" applyAlignment="1" applyProtection="1">
      <alignment vertical="center"/>
    </xf>
    <xf numFmtId="0" fontId="0" fillId="10" borderId="0" xfId="0" applyFill="1">
      <alignment vertical="center"/>
    </xf>
    <xf numFmtId="0" fontId="57" fillId="8" borderId="0" xfId="0" applyFont="1" applyFill="1" applyBorder="1" applyAlignment="1">
      <alignment horizontal="left" vertical="center" wrapText="1"/>
    </xf>
    <xf numFmtId="0" fontId="57" fillId="8" borderId="0" xfId="0" applyFont="1" applyFill="1" applyBorder="1" applyAlignment="1">
      <alignment horizontal="left" vertical="center"/>
    </xf>
    <xf numFmtId="0" fontId="5" fillId="5" borderId="1" xfId="0" applyFont="1" applyFill="1" applyBorder="1" applyAlignment="1">
      <alignment horizontal="center" vertical="center"/>
    </xf>
    <xf numFmtId="0" fontId="15" fillId="2" borderId="1" xfId="0" applyFont="1" applyFill="1" applyBorder="1" applyAlignment="1" applyProtection="1">
      <alignment horizontal="left" vertical="center" shrinkToFit="1"/>
      <protection locked="0"/>
    </xf>
    <xf numFmtId="0" fontId="75" fillId="5" borderId="7" xfId="0" applyFont="1" applyFill="1" applyBorder="1" applyAlignment="1">
      <alignment horizontal="left" vertical="center" shrinkToFit="1"/>
    </xf>
    <xf numFmtId="0" fontId="15" fillId="2" borderId="3" xfId="0" applyFont="1" applyFill="1" applyBorder="1" applyAlignment="1" applyProtection="1">
      <alignment horizontal="left" vertical="center" shrinkToFit="1"/>
      <protection locked="0"/>
    </xf>
    <xf numFmtId="0" fontId="15" fillId="2" borderId="6" xfId="0" applyFont="1" applyFill="1" applyBorder="1" applyAlignment="1" applyProtection="1">
      <alignment horizontal="left" vertical="center" shrinkToFit="1"/>
      <protection locked="0"/>
    </xf>
    <xf numFmtId="0" fontId="15" fillId="2" borderId="4" xfId="0" applyFont="1" applyFill="1" applyBorder="1" applyAlignment="1" applyProtection="1">
      <alignment horizontal="left" vertical="center" shrinkToFit="1"/>
      <protection locked="0"/>
    </xf>
    <xf numFmtId="0" fontId="40" fillId="5" borderId="0" xfId="0" applyFont="1" applyFill="1" applyAlignment="1">
      <alignment horizontal="left" vertical="center"/>
    </xf>
    <xf numFmtId="0" fontId="41" fillId="5" borderId="0" xfId="0" applyFont="1" applyFill="1" applyAlignment="1">
      <alignment horizontal="left" vertical="center" shrinkToFit="1"/>
    </xf>
    <xf numFmtId="0" fontId="35" fillId="5" borderId="0" xfId="0" applyFont="1" applyFill="1" applyAlignment="1">
      <alignment horizontal="left"/>
    </xf>
    <xf numFmtId="0" fontId="35" fillId="5" borderId="0" xfId="0" applyFont="1" applyFill="1" applyAlignment="1">
      <alignment horizontal="left" vertical="center" shrinkToFit="1"/>
    </xf>
    <xf numFmtId="0" fontId="13" fillId="5" borderId="0" xfId="0" applyFont="1" applyFill="1" applyBorder="1" applyAlignment="1">
      <alignment horizontal="right" vertical="center" shrinkToFit="1"/>
    </xf>
    <xf numFmtId="0" fontId="31" fillId="5" borderId="0" xfId="0" quotePrefix="1" applyFont="1" applyFill="1" applyBorder="1" applyAlignment="1">
      <alignment horizontal="left" vertical="center"/>
    </xf>
    <xf numFmtId="0" fontId="31" fillId="5" borderId="0" xfId="0" applyFont="1" applyFill="1" applyBorder="1" applyAlignment="1">
      <alignment horizontal="left" vertical="center"/>
    </xf>
    <xf numFmtId="0" fontId="32" fillId="5" borderId="0" xfId="0" applyFont="1" applyFill="1" applyAlignment="1">
      <alignment horizontal="left" vertical="center"/>
    </xf>
    <xf numFmtId="0" fontId="58" fillId="5" borderId="23" xfId="0" applyFont="1" applyFill="1" applyBorder="1" applyAlignment="1">
      <alignment horizontal="center" vertical="center" shrinkToFit="1"/>
    </xf>
    <xf numFmtId="0" fontId="58" fillId="5" borderId="22" xfId="0" applyFont="1" applyFill="1" applyBorder="1" applyAlignment="1">
      <alignment horizontal="center" vertical="center" shrinkToFit="1"/>
    </xf>
    <xf numFmtId="0" fontId="58" fillId="5" borderId="2" xfId="0" applyFont="1" applyFill="1" applyBorder="1" applyAlignment="1">
      <alignment horizontal="center" vertical="center" shrinkToFit="1"/>
    </xf>
    <xf numFmtId="0" fontId="15" fillId="5" borderId="0" xfId="0" applyFont="1" applyFill="1" applyAlignment="1">
      <alignment horizontal="right" vertical="center" shrinkToFit="1"/>
    </xf>
    <xf numFmtId="0" fontId="73" fillId="5" borderId="28" xfId="0" applyFont="1" applyFill="1" applyBorder="1" applyAlignment="1">
      <alignment horizontal="center" vertical="center" shrinkToFit="1"/>
    </xf>
    <xf numFmtId="0" fontId="73" fillId="5" borderId="7" xfId="0" applyFont="1" applyFill="1" applyBorder="1" applyAlignment="1">
      <alignment horizontal="center" vertical="center" shrinkToFit="1"/>
    </xf>
    <xf numFmtId="0" fontId="73" fillId="5" borderId="26" xfId="0" applyFont="1" applyFill="1" applyBorder="1" applyAlignment="1">
      <alignment horizontal="center" vertical="center" shrinkToFit="1"/>
    </xf>
    <xf numFmtId="0" fontId="73" fillId="5" borderId="27" xfId="0" applyFont="1" applyFill="1" applyBorder="1" applyAlignment="1">
      <alignment horizontal="center" vertical="center" shrinkToFit="1"/>
    </xf>
    <xf numFmtId="0" fontId="73" fillId="5" borderId="29" xfId="0" applyFont="1" applyFill="1" applyBorder="1" applyAlignment="1">
      <alignment horizontal="center" vertical="center" shrinkToFit="1"/>
    </xf>
    <xf numFmtId="0" fontId="73" fillId="5" borderId="25" xfId="0" applyFont="1" applyFill="1" applyBorder="1" applyAlignment="1">
      <alignment horizontal="center" vertical="center" shrinkToFit="1"/>
    </xf>
    <xf numFmtId="0" fontId="15" fillId="4" borderId="67" xfId="0" applyFont="1" applyFill="1" applyBorder="1" applyAlignment="1" applyProtection="1">
      <alignment horizontal="left" vertical="center" shrinkToFit="1"/>
      <protection locked="0"/>
    </xf>
    <xf numFmtId="0" fontId="15" fillId="4" borderId="68" xfId="0" applyFont="1" applyFill="1" applyBorder="1" applyAlignment="1" applyProtection="1">
      <alignment horizontal="left" vertical="center" shrinkToFit="1"/>
      <protection locked="0"/>
    </xf>
    <xf numFmtId="0" fontId="15" fillId="4" borderId="69" xfId="0" applyFont="1" applyFill="1" applyBorder="1" applyAlignment="1" applyProtection="1">
      <alignment horizontal="left" vertical="center" shrinkToFit="1"/>
      <protection locked="0"/>
    </xf>
    <xf numFmtId="0" fontId="13" fillId="9" borderId="1" xfId="0" applyFont="1" applyFill="1" applyBorder="1" applyAlignment="1" applyProtection="1">
      <alignment horizontal="center" vertical="center" shrinkToFit="1"/>
      <protection locked="0"/>
    </xf>
    <xf numFmtId="0" fontId="13" fillId="9" borderId="1" xfId="0" applyFont="1" applyFill="1" applyBorder="1" applyAlignment="1" applyProtection="1">
      <alignment horizontal="center" vertical="center" wrapText="1" shrinkToFit="1"/>
      <protection locked="0"/>
    </xf>
    <xf numFmtId="0" fontId="7" fillId="5" borderId="58" xfId="0" applyFont="1" applyFill="1" applyBorder="1" applyAlignment="1">
      <alignment horizontal="left" vertical="center"/>
    </xf>
    <xf numFmtId="0" fontId="7" fillId="5" borderId="59" xfId="0" applyFont="1" applyFill="1" applyBorder="1" applyAlignment="1">
      <alignment horizontal="left" vertical="center"/>
    </xf>
    <xf numFmtId="0" fontId="7" fillId="5" borderId="60" xfId="0" applyFont="1" applyFill="1" applyBorder="1" applyAlignment="1">
      <alignment horizontal="left" vertical="center"/>
    </xf>
    <xf numFmtId="0" fontId="7" fillId="5" borderId="7" xfId="0" applyFont="1" applyFill="1" applyBorder="1" applyAlignment="1">
      <alignment horizontal="left" vertical="center"/>
    </xf>
    <xf numFmtId="0" fontId="15" fillId="4" borderId="3" xfId="0" applyFont="1" applyFill="1" applyBorder="1" applyAlignment="1" applyProtection="1">
      <alignment horizontal="left" vertical="center" shrinkToFit="1"/>
      <protection locked="0"/>
    </xf>
    <xf numFmtId="0" fontId="15" fillId="4" borderId="6" xfId="0" applyFont="1" applyFill="1" applyBorder="1" applyAlignment="1" applyProtection="1">
      <alignment horizontal="left" vertical="center" shrinkToFit="1"/>
      <protection locked="0"/>
    </xf>
    <xf numFmtId="0" fontId="15" fillId="4" borderId="4" xfId="0" applyFont="1" applyFill="1" applyBorder="1" applyAlignment="1" applyProtection="1">
      <alignment horizontal="left" vertical="center" shrinkToFit="1"/>
      <protection locked="0"/>
    </xf>
    <xf numFmtId="0" fontId="13" fillId="2" borderId="3" xfId="0" applyFont="1" applyFill="1" applyBorder="1" applyAlignment="1" applyProtection="1">
      <alignment horizontal="left" vertical="center" shrinkToFit="1"/>
      <protection locked="0"/>
    </xf>
    <xf numFmtId="0" fontId="13" fillId="2" borderId="6" xfId="0" applyFont="1" applyFill="1" applyBorder="1" applyAlignment="1" applyProtection="1">
      <alignment horizontal="left" vertical="center" shrinkToFit="1"/>
      <protection locked="0"/>
    </xf>
    <xf numFmtId="0" fontId="13" fillId="2" borderId="4" xfId="0" applyFont="1" applyFill="1" applyBorder="1" applyAlignment="1" applyProtection="1">
      <alignment horizontal="left" vertical="center" shrinkToFit="1"/>
      <protection locked="0"/>
    </xf>
    <xf numFmtId="0" fontId="15" fillId="5" borderId="1" xfId="0" applyFont="1" applyFill="1" applyBorder="1" applyAlignment="1">
      <alignment horizontal="left" vertical="center" wrapText="1" shrinkToFit="1"/>
    </xf>
    <xf numFmtId="0" fontId="55" fillId="5" borderId="3" xfId="0" applyFont="1" applyFill="1" applyBorder="1" applyAlignment="1">
      <alignment horizontal="center" vertical="center" shrinkToFit="1"/>
    </xf>
    <xf numFmtId="0" fontId="55" fillId="5" borderId="6" xfId="0" applyFont="1" applyFill="1" applyBorder="1" applyAlignment="1">
      <alignment horizontal="center" vertical="center" shrinkToFit="1"/>
    </xf>
    <xf numFmtId="0" fontId="55" fillId="5" borderId="4" xfId="0" applyFont="1" applyFill="1" applyBorder="1" applyAlignment="1">
      <alignment horizontal="center" vertical="center" shrinkToFit="1"/>
    </xf>
    <xf numFmtId="0" fontId="76" fillId="5" borderId="0" xfId="0" applyFont="1" applyFill="1" applyBorder="1" applyAlignment="1">
      <alignment horizontal="left" vertical="center"/>
    </xf>
    <xf numFmtId="0" fontId="5" fillId="5" borderId="0" xfId="0" applyFont="1" applyFill="1" applyBorder="1" applyAlignment="1" applyProtection="1">
      <alignment horizontal="center" vertical="center"/>
    </xf>
    <xf numFmtId="0" fontId="5" fillId="5" borderId="3" xfId="0" applyFont="1" applyFill="1" applyBorder="1" applyAlignment="1">
      <alignment horizontal="center" vertical="center" shrinkToFit="1"/>
    </xf>
    <xf numFmtId="0" fontId="5" fillId="5" borderId="6" xfId="0" applyFont="1" applyFill="1" applyBorder="1" applyAlignment="1">
      <alignment horizontal="center" vertical="center" shrinkToFit="1"/>
    </xf>
    <xf numFmtId="0" fontId="5" fillId="5" borderId="4" xfId="0" applyFont="1" applyFill="1" applyBorder="1" applyAlignment="1">
      <alignment horizontal="center" vertical="center" shrinkToFit="1"/>
    </xf>
    <xf numFmtId="0" fontId="15" fillId="7" borderId="3" xfId="0" applyFont="1" applyFill="1" applyBorder="1" applyAlignment="1" applyProtection="1">
      <alignment horizontal="left" vertical="center" shrinkToFit="1"/>
      <protection locked="0"/>
    </xf>
    <xf numFmtId="0" fontId="15" fillId="7" borderId="6" xfId="0" applyFont="1" applyFill="1" applyBorder="1" applyAlignment="1" applyProtection="1">
      <alignment horizontal="left" vertical="center" shrinkToFit="1"/>
      <protection locked="0"/>
    </xf>
    <xf numFmtId="0" fontId="15" fillId="7" borderId="4" xfId="0" applyFont="1" applyFill="1" applyBorder="1" applyAlignment="1" applyProtection="1">
      <alignment horizontal="left" vertical="center" shrinkToFit="1"/>
      <protection locked="0"/>
    </xf>
    <xf numFmtId="0" fontId="7" fillId="0" borderId="30" xfId="0" applyFont="1" applyFill="1" applyBorder="1" applyAlignment="1">
      <alignment horizontal="center" vertical="center"/>
    </xf>
    <xf numFmtId="0" fontId="7" fillId="0" borderId="31" xfId="0" applyFont="1" applyFill="1" applyBorder="1" applyAlignment="1">
      <alignment horizontal="center" vertical="center"/>
    </xf>
    <xf numFmtId="0" fontId="7" fillId="0" borderId="32" xfId="0" applyFont="1" applyFill="1" applyBorder="1" applyAlignment="1">
      <alignment horizontal="center" vertical="center"/>
    </xf>
    <xf numFmtId="0" fontId="13" fillId="2" borderId="19" xfId="0" applyFont="1" applyFill="1" applyBorder="1" applyAlignment="1" applyProtection="1">
      <alignment horizontal="left" vertical="center" shrinkToFit="1"/>
      <protection locked="0"/>
    </xf>
    <xf numFmtId="0" fontId="13" fillId="2" borderId="33" xfId="0" applyFont="1" applyFill="1" applyBorder="1" applyAlignment="1" applyProtection="1">
      <alignment horizontal="left" vertical="center" shrinkToFit="1"/>
      <protection locked="0"/>
    </xf>
    <xf numFmtId="0" fontId="13" fillId="2" borderId="21" xfId="0" applyFont="1" applyFill="1" applyBorder="1" applyAlignment="1" applyProtection="1">
      <alignment horizontal="left" vertical="center" shrinkToFit="1"/>
      <protection locked="0"/>
    </xf>
    <xf numFmtId="0" fontId="15" fillId="4" borderId="19" xfId="0" applyFont="1" applyFill="1" applyBorder="1" applyAlignment="1" applyProtection="1">
      <alignment horizontal="left" vertical="center" shrinkToFit="1"/>
      <protection locked="0"/>
    </xf>
    <xf numFmtId="0" fontId="15" fillId="4" borderId="33" xfId="0" applyFont="1" applyFill="1" applyBorder="1" applyAlignment="1" applyProtection="1">
      <alignment horizontal="left" vertical="center" shrinkToFit="1"/>
      <protection locked="0"/>
    </xf>
    <xf numFmtId="0" fontId="15" fillId="4" borderId="21" xfId="0" applyFont="1" applyFill="1" applyBorder="1" applyAlignment="1" applyProtection="1">
      <alignment horizontal="left" vertical="center" shrinkToFit="1"/>
      <protection locked="0"/>
    </xf>
    <xf numFmtId="0" fontId="13" fillId="0" borderId="19" xfId="0" applyFont="1" applyFill="1" applyBorder="1" applyAlignment="1" applyProtection="1">
      <alignment horizontal="left" vertical="center" shrinkToFit="1"/>
    </xf>
    <xf numFmtId="0" fontId="13" fillId="0" borderId="33" xfId="0" applyFont="1" applyFill="1" applyBorder="1" applyAlignment="1" applyProtection="1">
      <alignment horizontal="left" vertical="center" shrinkToFit="1"/>
    </xf>
    <xf numFmtId="0" fontId="13" fillId="0" borderId="21" xfId="0" applyFont="1" applyFill="1" applyBorder="1" applyAlignment="1" applyProtection="1">
      <alignment horizontal="left" vertical="center" shrinkToFit="1"/>
    </xf>
    <xf numFmtId="0" fontId="13" fillId="3" borderId="19" xfId="0" applyFont="1" applyFill="1" applyBorder="1" applyAlignment="1" applyProtection="1">
      <alignment horizontal="left" vertical="center" shrinkToFit="1"/>
      <protection locked="0"/>
    </xf>
    <xf numFmtId="0" fontId="13" fillId="3" borderId="33" xfId="0" applyFont="1" applyFill="1" applyBorder="1" applyAlignment="1" applyProtection="1">
      <alignment horizontal="left" vertical="center" shrinkToFit="1"/>
      <protection locked="0"/>
    </xf>
    <xf numFmtId="0" fontId="13" fillId="3" borderId="21" xfId="0" applyFont="1" applyFill="1" applyBorder="1" applyAlignment="1" applyProtection="1">
      <alignment horizontal="left" vertical="center" shrinkToFit="1"/>
      <protection locked="0"/>
    </xf>
    <xf numFmtId="0" fontId="13" fillId="3" borderId="3" xfId="0" applyFont="1" applyFill="1" applyBorder="1" applyAlignment="1" applyProtection="1">
      <alignment horizontal="left" vertical="center" shrinkToFit="1"/>
      <protection locked="0"/>
    </xf>
    <xf numFmtId="0" fontId="13" fillId="3" borderId="6" xfId="0" applyFont="1" applyFill="1" applyBorder="1" applyAlignment="1" applyProtection="1">
      <alignment horizontal="left" vertical="center" shrinkToFit="1"/>
      <protection locked="0"/>
    </xf>
    <xf numFmtId="0" fontId="13" fillId="3" borderId="4" xfId="0" applyFont="1" applyFill="1" applyBorder="1" applyAlignment="1" applyProtection="1">
      <alignment horizontal="left" vertical="center" shrinkToFit="1"/>
      <protection locked="0"/>
    </xf>
    <xf numFmtId="0" fontId="56" fillId="8" borderId="0" xfId="0" applyFont="1" applyFill="1" applyBorder="1" applyAlignment="1">
      <alignment horizontal="left" vertical="center" wrapText="1"/>
    </xf>
    <xf numFmtId="0" fontId="13" fillId="5" borderId="0" xfId="0" applyFont="1" applyFill="1" applyBorder="1" applyAlignment="1" applyProtection="1">
      <alignment horizontal="left" vertical="center" shrinkToFit="1"/>
    </xf>
    <xf numFmtId="0" fontId="15" fillId="5" borderId="0" xfId="0" applyFont="1" applyFill="1" applyBorder="1" applyAlignment="1" applyProtection="1">
      <alignment horizontal="left" vertical="center" shrinkToFit="1"/>
    </xf>
    <xf numFmtId="0" fontId="7" fillId="5" borderId="30" xfId="0" applyFont="1" applyFill="1" applyBorder="1" applyAlignment="1" applyProtection="1">
      <alignment horizontal="center" vertical="center"/>
    </xf>
    <xf numFmtId="0" fontId="7" fillId="5" borderId="31" xfId="0" applyFont="1" applyFill="1" applyBorder="1" applyAlignment="1" applyProtection="1">
      <alignment horizontal="center" vertical="center"/>
    </xf>
    <xf numFmtId="0" fontId="7" fillId="5" borderId="32" xfId="0" applyFont="1" applyFill="1" applyBorder="1" applyAlignment="1" applyProtection="1">
      <alignment horizontal="center" vertical="center"/>
    </xf>
    <xf numFmtId="0" fontId="13" fillId="5" borderId="19" xfId="0" applyFont="1" applyFill="1" applyBorder="1" applyAlignment="1" applyProtection="1">
      <alignment horizontal="left" vertical="center" shrinkToFit="1"/>
    </xf>
    <xf numFmtId="0" fontId="13" fillId="5" borderId="33" xfId="0" applyFont="1" applyFill="1" applyBorder="1" applyAlignment="1" applyProtection="1">
      <alignment horizontal="left" vertical="center" shrinkToFit="1"/>
    </xf>
    <xf numFmtId="0" fontId="13" fillId="5" borderId="21" xfId="0" applyFont="1" applyFill="1" applyBorder="1" applyAlignment="1" applyProtection="1">
      <alignment horizontal="left" vertical="center" shrinkToFit="1"/>
    </xf>
    <xf numFmtId="0" fontId="65" fillId="5" borderId="18" xfId="0" applyFont="1" applyFill="1" applyBorder="1" applyAlignment="1">
      <alignment horizontal="left" vertical="top" shrinkToFit="1"/>
    </xf>
    <xf numFmtId="0" fontId="65" fillId="5" borderId="12" xfId="0" applyFont="1" applyFill="1" applyBorder="1" applyAlignment="1">
      <alignment horizontal="left" vertical="top" shrinkToFit="1"/>
    </xf>
    <xf numFmtId="0" fontId="16" fillId="5" borderId="0" xfId="0" applyFont="1" applyFill="1" applyAlignment="1">
      <alignment horizontal="left" vertical="center" shrinkToFit="1"/>
    </xf>
    <xf numFmtId="0" fontId="7" fillId="5" borderId="0" xfId="0" applyFont="1" applyFill="1" applyAlignment="1">
      <alignment horizontal="right" vertical="center" shrinkToFit="1"/>
    </xf>
    <xf numFmtId="0" fontId="37" fillId="5" borderId="0" xfId="0" applyFont="1" applyFill="1" applyAlignment="1">
      <alignment horizontal="right" vertical="center" shrinkToFit="1"/>
    </xf>
    <xf numFmtId="0" fontId="38" fillId="5" borderId="0" xfId="0" quotePrefix="1" applyFont="1" applyFill="1" applyAlignment="1">
      <alignment horizontal="left" vertical="center" shrinkToFit="1"/>
    </xf>
    <xf numFmtId="0" fontId="38" fillId="5" borderId="0" xfId="0" applyFont="1" applyFill="1" applyAlignment="1">
      <alignment horizontal="left" vertical="center" shrinkToFit="1"/>
    </xf>
    <xf numFmtId="0" fontId="7" fillId="5" borderId="0" xfId="0" applyFont="1" applyFill="1" applyAlignment="1">
      <alignment horizontal="left" vertical="center" shrinkToFit="1"/>
    </xf>
    <xf numFmtId="0" fontId="6" fillId="5" borderId="0" xfId="0" applyFont="1" applyFill="1" applyBorder="1" applyAlignment="1">
      <alignment horizontal="center" vertical="center" shrinkToFit="1"/>
    </xf>
    <xf numFmtId="0" fontId="27" fillId="5" borderId="0" xfId="0" applyFont="1" applyFill="1" applyBorder="1" applyAlignment="1">
      <alignment horizontal="right" vertical="center" shrinkToFit="1"/>
    </xf>
    <xf numFmtId="0" fontId="23" fillId="5" borderId="0" xfId="0" applyFont="1" applyFill="1" applyBorder="1" applyAlignment="1">
      <alignment horizontal="left" vertical="center" shrinkToFit="1"/>
    </xf>
    <xf numFmtId="0" fontId="23" fillId="5" borderId="14" xfId="0" applyFont="1" applyFill="1" applyBorder="1" applyAlignment="1">
      <alignment horizontal="left" vertical="center" shrinkToFit="1"/>
    </xf>
    <xf numFmtId="0" fontId="31" fillId="5" borderId="0" xfId="0" applyFont="1" applyFill="1" applyBorder="1" applyAlignment="1">
      <alignment horizontal="left" vertical="center" shrinkToFit="1"/>
    </xf>
    <xf numFmtId="0" fontId="31" fillId="5" borderId="14" xfId="0" applyFont="1" applyFill="1" applyBorder="1" applyAlignment="1">
      <alignment horizontal="left" vertical="center" shrinkToFit="1"/>
    </xf>
    <xf numFmtId="0" fontId="61" fillId="5" borderId="8" xfId="0" applyFont="1" applyFill="1" applyBorder="1" applyAlignment="1">
      <alignment horizontal="center" vertical="center" shrinkToFit="1"/>
    </xf>
    <xf numFmtId="0" fontId="61" fillId="5" borderId="11" xfId="0" applyFont="1" applyFill="1" applyBorder="1" applyAlignment="1">
      <alignment horizontal="center" vertical="center" shrinkToFit="1"/>
    </xf>
    <xf numFmtId="0" fontId="29" fillId="5" borderId="9" xfId="0" applyFont="1" applyFill="1" applyBorder="1" applyAlignment="1">
      <alignment horizontal="left" shrinkToFit="1"/>
    </xf>
    <xf numFmtId="0" fontId="29" fillId="5" borderId="10" xfId="0" applyFont="1" applyFill="1" applyBorder="1" applyAlignment="1">
      <alignment horizontal="left" shrinkToFit="1"/>
    </xf>
    <xf numFmtId="0" fontId="31" fillId="5" borderId="16" xfId="0" applyFont="1" applyFill="1" applyBorder="1" applyAlignment="1">
      <alignment horizontal="left" vertical="center" shrinkToFit="1"/>
    </xf>
    <xf numFmtId="0" fontId="31" fillId="5" borderId="17" xfId="0" applyFont="1" applyFill="1" applyBorder="1" applyAlignment="1">
      <alignment horizontal="left" vertical="center" shrinkToFit="1"/>
    </xf>
    <xf numFmtId="0" fontId="40" fillId="5" borderId="0" xfId="0" applyFont="1" applyFill="1" applyBorder="1" applyAlignment="1">
      <alignment horizontal="left" vertical="center" shrinkToFit="1"/>
    </xf>
    <xf numFmtId="0" fontId="39" fillId="5" borderId="0" xfId="0" applyFont="1" applyFill="1" applyAlignment="1">
      <alignment horizontal="right" vertical="center" shrinkToFit="1"/>
    </xf>
    <xf numFmtId="0" fontId="63" fillId="5" borderId="0" xfId="0" applyFont="1" applyFill="1" applyBorder="1" applyAlignment="1">
      <alignment horizontal="left" vertical="center" shrinkToFit="1"/>
    </xf>
    <xf numFmtId="0" fontId="63" fillId="5" borderId="0" xfId="0" applyFont="1" applyFill="1" applyAlignment="1">
      <alignment horizontal="left" vertical="center" shrinkToFit="1"/>
    </xf>
    <xf numFmtId="0" fontId="47" fillId="5" borderId="34" xfId="0" applyFont="1" applyFill="1" applyBorder="1" applyAlignment="1">
      <alignment horizontal="center" vertical="center" shrinkToFit="1"/>
    </xf>
    <xf numFmtId="0" fontId="47" fillId="5" borderId="35" xfId="0" applyFont="1" applyFill="1" applyBorder="1" applyAlignment="1">
      <alignment horizontal="center" vertical="center" shrinkToFit="1"/>
    </xf>
    <xf numFmtId="0" fontId="47" fillId="5" borderId="36" xfId="0" applyFont="1" applyFill="1" applyBorder="1" applyAlignment="1">
      <alignment horizontal="center" vertical="center" shrinkToFit="1"/>
    </xf>
    <xf numFmtId="0" fontId="4" fillId="5" borderId="9" xfId="0" applyFont="1" applyFill="1" applyBorder="1" applyAlignment="1">
      <alignment horizontal="right" vertical="top" shrinkToFit="1"/>
    </xf>
    <xf numFmtId="0" fontId="62" fillId="5" borderId="0" xfId="0" applyFont="1" applyFill="1" applyAlignment="1">
      <alignment horizontal="left" vertical="center" shrinkToFit="1"/>
    </xf>
    <xf numFmtId="0" fontId="26" fillId="5" borderId="0" xfId="0" quotePrefix="1" applyFont="1" applyFill="1" applyAlignment="1">
      <alignment horizontal="center" vertical="center" shrinkToFit="1"/>
    </xf>
    <xf numFmtId="0" fontId="0" fillId="5" borderId="0" xfId="0" applyFill="1" applyAlignment="1">
      <alignment horizontal="center" vertical="center" shrinkToFit="1"/>
    </xf>
    <xf numFmtId="0" fontId="47" fillId="5" borderId="37" xfId="0" applyFont="1" applyFill="1" applyBorder="1" applyAlignment="1">
      <alignment horizontal="center" vertical="center" shrinkToFit="1"/>
    </xf>
    <xf numFmtId="0" fontId="47" fillId="5" borderId="38" xfId="0" applyFont="1" applyFill="1" applyBorder="1" applyAlignment="1">
      <alignment horizontal="center" vertical="center" shrinkToFit="1"/>
    </xf>
    <xf numFmtId="0" fontId="47" fillId="5" borderId="39" xfId="0" applyFont="1" applyFill="1" applyBorder="1" applyAlignment="1">
      <alignment horizontal="center" vertical="center" shrinkToFit="1"/>
    </xf>
    <xf numFmtId="0" fontId="47" fillId="5" borderId="40" xfId="0" applyFont="1" applyFill="1" applyBorder="1" applyAlignment="1">
      <alignment horizontal="center" vertical="center" shrinkToFit="1"/>
    </xf>
    <xf numFmtId="0" fontId="47" fillId="5" borderId="41" xfId="0" applyFont="1" applyFill="1" applyBorder="1" applyAlignment="1">
      <alignment horizontal="center" vertical="center" shrinkToFit="1"/>
    </xf>
    <xf numFmtId="0" fontId="47" fillId="5" borderId="42" xfId="0" applyFont="1" applyFill="1" applyBorder="1" applyAlignment="1">
      <alignment horizontal="center" vertical="center" shrinkToFit="1"/>
    </xf>
    <xf numFmtId="0" fontId="61" fillId="5" borderId="18" xfId="0" applyFont="1" applyFill="1" applyBorder="1" applyAlignment="1">
      <alignment horizontal="left" vertical="top" shrinkToFit="1"/>
    </xf>
    <xf numFmtId="0" fontId="61" fillId="5" borderId="12" xfId="0" applyFont="1" applyFill="1" applyBorder="1" applyAlignment="1">
      <alignment horizontal="left" vertical="top" shrinkToFit="1"/>
    </xf>
    <xf numFmtId="0" fontId="62" fillId="5" borderId="0" xfId="0" applyFont="1" applyFill="1" applyBorder="1" applyAlignment="1">
      <alignment horizontal="left" vertical="center" shrinkToFit="1"/>
    </xf>
    <xf numFmtId="0" fontId="46" fillId="5" borderId="52" xfId="0" applyFont="1" applyFill="1" applyBorder="1" applyAlignment="1">
      <alignment horizontal="center" vertical="center" shrinkToFit="1"/>
    </xf>
    <xf numFmtId="0" fontId="46" fillId="5" borderId="49" xfId="0" applyFont="1" applyFill="1" applyBorder="1" applyAlignment="1">
      <alignment horizontal="center" vertical="center" shrinkToFit="1"/>
    </xf>
    <xf numFmtId="0" fontId="46" fillId="5" borderId="51" xfId="0" applyFont="1" applyFill="1" applyBorder="1" applyAlignment="1">
      <alignment horizontal="center" vertical="center" shrinkToFit="1"/>
    </xf>
    <xf numFmtId="0" fontId="46" fillId="5" borderId="48" xfId="0" applyFont="1" applyFill="1" applyBorder="1" applyAlignment="1">
      <alignment horizontal="center" vertical="center" shrinkToFit="1"/>
    </xf>
    <xf numFmtId="0" fontId="46" fillId="5" borderId="50" xfId="0" applyFont="1" applyFill="1" applyBorder="1" applyAlignment="1">
      <alignment horizontal="center" vertical="center" shrinkToFit="1"/>
    </xf>
    <xf numFmtId="0" fontId="46" fillId="5" borderId="47" xfId="0" applyFont="1" applyFill="1" applyBorder="1" applyAlignment="1">
      <alignment horizontal="center" vertical="center" shrinkToFit="1"/>
    </xf>
    <xf numFmtId="0" fontId="46" fillId="5" borderId="44" xfId="0" applyFont="1" applyFill="1" applyBorder="1" applyAlignment="1">
      <alignment horizontal="center" vertical="center" shrinkToFit="1"/>
    </xf>
    <xf numFmtId="0" fontId="46" fillId="5" borderId="46" xfId="0" applyFont="1" applyFill="1" applyBorder="1" applyAlignment="1">
      <alignment horizontal="center" vertical="center" shrinkToFit="1"/>
    </xf>
    <xf numFmtId="0" fontId="46" fillId="5" borderId="43" xfId="0" applyFont="1" applyFill="1" applyBorder="1" applyAlignment="1">
      <alignment horizontal="center" vertical="center" shrinkToFit="1"/>
    </xf>
    <xf numFmtId="0" fontId="46" fillId="5" borderId="45" xfId="0" applyFont="1" applyFill="1" applyBorder="1" applyAlignment="1">
      <alignment horizontal="center" vertical="center" shrinkToFit="1"/>
    </xf>
    <xf numFmtId="0" fontId="46" fillId="5" borderId="57" xfId="0" applyFont="1" applyFill="1" applyBorder="1" applyAlignment="1">
      <alignment horizontal="center" vertical="center" shrinkToFit="1"/>
    </xf>
    <xf numFmtId="0" fontId="46" fillId="5" borderId="54" xfId="0" applyFont="1" applyFill="1" applyBorder="1" applyAlignment="1">
      <alignment horizontal="center" vertical="center" shrinkToFit="1"/>
    </xf>
    <xf numFmtId="0" fontId="46" fillId="5" borderId="56" xfId="0" applyFont="1" applyFill="1" applyBorder="1" applyAlignment="1">
      <alignment horizontal="center" vertical="center" shrinkToFit="1"/>
    </xf>
    <xf numFmtId="0" fontId="46" fillId="5" borderId="53" xfId="0" applyFont="1" applyFill="1" applyBorder="1" applyAlignment="1">
      <alignment horizontal="center" vertical="center" shrinkToFit="1"/>
    </xf>
    <xf numFmtId="0" fontId="46" fillId="5" borderId="55" xfId="0" applyFont="1" applyFill="1" applyBorder="1" applyAlignment="1">
      <alignment horizontal="center" vertical="center" shrinkToFit="1"/>
    </xf>
    <xf numFmtId="0" fontId="18" fillId="5" borderId="9" xfId="0" applyFont="1" applyFill="1" applyBorder="1" applyAlignment="1">
      <alignment horizontal="right" vertical="top" shrinkToFit="1"/>
    </xf>
    <xf numFmtId="0" fontId="58" fillId="5" borderId="0" xfId="0" applyFont="1" applyFill="1" applyAlignment="1">
      <alignment horizontal="left" vertical="center" shrinkToFit="1"/>
    </xf>
    <xf numFmtId="0" fontId="46" fillId="5" borderId="34" xfId="0" applyFont="1" applyFill="1" applyBorder="1" applyAlignment="1">
      <alignment horizontal="center" vertical="center" shrinkToFit="1"/>
    </xf>
    <xf numFmtId="0" fontId="46" fillId="5" borderId="35" xfId="0" applyFont="1" applyFill="1" applyBorder="1" applyAlignment="1">
      <alignment horizontal="center" vertical="center" shrinkToFit="1"/>
    </xf>
    <xf numFmtId="0" fontId="46" fillId="5" borderId="36" xfId="0" applyFont="1" applyFill="1" applyBorder="1" applyAlignment="1">
      <alignment horizontal="center" vertical="center" shrinkToFit="1"/>
    </xf>
    <xf numFmtId="0" fontId="46" fillId="5" borderId="37" xfId="0" applyFont="1" applyFill="1" applyBorder="1" applyAlignment="1">
      <alignment horizontal="center" vertical="center" shrinkToFit="1"/>
    </xf>
    <xf numFmtId="0" fontId="46" fillId="5" borderId="38" xfId="0" applyFont="1" applyFill="1" applyBorder="1" applyAlignment="1">
      <alignment horizontal="center" vertical="center" shrinkToFit="1"/>
    </xf>
    <xf numFmtId="0" fontId="46" fillId="5" borderId="39" xfId="0" applyFont="1" applyFill="1" applyBorder="1" applyAlignment="1">
      <alignment horizontal="center" vertical="center" shrinkToFit="1"/>
    </xf>
    <xf numFmtId="0" fontId="46" fillId="5" borderId="40" xfId="0" applyFont="1" applyFill="1" applyBorder="1" applyAlignment="1">
      <alignment horizontal="center" vertical="center" shrinkToFit="1"/>
    </xf>
    <xf numFmtId="0" fontId="46" fillId="5" borderId="41" xfId="0" applyFont="1" applyFill="1" applyBorder="1" applyAlignment="1">
      <alignment horizontal="center" vertical="center" shrinkToFit="1"/>
    </xf>
    <xf numFmtId="0" fontId="46" fillId="5" borderId="42" xfId="0" applyFont="1" applyFill="1" applyBorder="1" applyAlignment="1">
      <alignment horizontal="center" vertical="center" shrinkToFit="1"/>
    </xf>
    <xf numFmtId="0" fontId="65" fillId="5" borderId="8" xfId="0" applyFont="1" applyFill="1" applyBorder="1" applyAlignment="1">
      <alignment horizontal="center" vertical="center" shrinkToFit="1"/>
    </xf>
    <xf numFmtId="0" fontId="65" fillId="5" borderId="11" xfId="0" applyFont="1" applyFill="1" applyBorder="1" applyAlignment="1">
      <alignment horizontal="center" vertical="center" shrinkToFit="1"/>
    </xf>
    <xf numFmtId="0" fontId="62" fillId="5" borderId="16" xfId="0" applyFont="1" applyFill="1" applyBorder="1" applyAlignment="1">
      <alignment horizontal="left" vertical="center" shrinkToFit="1"/>
    </xf>
    <xf numFmtId="0" fontId="65" fillId="5" borderId="9" xfId="0" applyFont="1" applyFill="1" applyBorder="1" applyAlignment="1">
      <alignment horizontal="left" shrinkToFit="1"/>
    </xf>
    <xf numFmtId="0" fontId="65" fillId="5" borderId="10" xfId="0" applyFont="1" applyFill="1" applyBorder="1" applyAlignment="1">
      <alignment horizontal="left" shrinkToFit="1"/>
    </xf>
    <xf numFmtId="0" fontId="24" fillId="5" borderId="18" xfId="0" applyFont="1" applyFill="1" applyBorder="1" applyAlignment="1">
      <alignment horizontal="left" vertical="top" shrinkToFit="1"/>
    </xf>
    <xf numFmtId="0" fontId="24" fillId="5" borderId="12" xfId="0" applyFont="1" applyFill="1" applyBorder="1" applyAlignment="1">
      <alignment horizontal="left" vertical="top" shrinkToFit="1"/>
    </xf>
    <xf numFmtId="0" fontId="65" fillId="5" borderId="15" xfId="0" applyFont="1" applyFill="1" applyBorder="1" applyAlignment="1">
      <alignment horizontal="center" vertical="center" shrinkToFit="1"/>
    </xf>
    <xf numFmtId="0" fontId="24" fillId="5" borderId="16" xfId="0" applyFont="1" applyFill="1" applyBorder="1" applyAlignment="1">
      <alignment horizontal="left" vertical="top" shrinkToFit="1"/>
    </xf>
    <xf numFmtId="0" fontId="24" fillId="5" borderId="17" xfId="0" applyFont="1" applyFill="1" applyBorder="1" applyAlignment="1">
      <alignment horizontal="left" vertical="top" shrinkToFit="1"/>
    </xf>
    <xf numFmtId="0" fontId="3" fillId="5" borderId="1" xfId="0" applyFont="1" applyFill="1" applyBorder="1" applyAlignment="1">
      <alignment horizontal="center" vertical="center" shrinkToFit="1"/>
    </xf>
    <xf numFmtId="0" fontId="71" fillId="5" borderId="0" xfId="0" applyFont="1" applyFill="1" applyAlignment="1">
      <alignment horizontal="left" vertical="center" shrinkToFit="1"/>
    </xf>
    <xf numFmtId="0" fontId="69" fillId="5" borderId="0" xfId="0" applyFont="1" applyFill="1" applyBorder="1" applyAlignment="1">
      <alignment horizontal="left" vertical="center" shrinkToFit="1"/>
    </xf>
    <xf numFmtId="0" fontId="67" fillId="5" borderId="0" xfId="0" applyFont="1" applyFill="1" applyBorder="1" applyAlignment="1">
      <alignment horizontal="left" vertical="center" shrinkToFit="1"/>
    </xf>
    <xf numFmtId="0" fontId="68" fillId="5" borderId="0" xfId="0" applyFont="1" applyFill="1" applyBorder="1" applyAlignment="1">
      <alignment horizontal="left"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190500</xdr:colOff>
      <xdr:row>0</xdr:row>
      <xdr:rowOff>120650</xdr:rowOff>
    </xdr:from>
    <xdr:to>
      <xdr:col>16</xdr:col>
      <xdr:colOff>85618</xdr:colOff>
      <xdr:row>33</xdr:row>
      <xdr:rowOff>101600</xdr:rowOff>
    </xdr:to>
    <xdr:sp macro="" textlink="">
      <xdr:nvSpPr>
        <xdr:cNvPr id="2" name="テキスト ボックス 1">
          <a:extLst>
            <a:ext uri="{FF2B5EF4-FFF2-40B4-BE49-F238E27FC236}">
              <a16:creationId xmlns:a16="http://schemas.microsoft.com/office/drawing/2014/main" id="{B18F998C-D9DF-42DA-83CC-3B55D6B08EF7}"/>
            </a:ext>
          </a:extLst>
        </xdr:cNvPr>
        <xdr:cNvSpPr txBox="1"/>
      </xdr:nvSpPr>
      <xdr:spPr>
        <a:xfrm>
          <a:off x="190500" y="120650"/>
          <a:ext cx="9598489" cy="5396287"/>
        </a:xfrm>
        <a:prstGeom prst="rect">
          <a:avLst/>
        </a:prstGeom>
        <a:solidFill>
          <a:schemeClr val="accent5">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600" b="1">
              <a:solidFill>
                <a:srgbClr val="C00000"/>
              </a:solidFill>
              <a:latin typeface="+mn-ea"/>
              <a:ea typeface="+mn-ea"/>
            </a:rPr>
            <a:t>【</a:t>
          </a:r>
          <a:r>
            <a:rPr kumimoji="1" lang="ja-JP" altLang="en-US" sz="1600" b="1">
              <a:solidFill>
                <a:srgbClr val="C00000"/>
              </a:solidFill>
              <a:latin typeface="+mn-ea"/>
              <a:ea typeface="+mn-ea"/>
            </a:rPr>
            <a:t>英語モジュール　ワークシート使用上の注意事項</a:t>
          </a:r>
          <a:r>
            <a:rPr kumimoji="1" lang="en-US" altLang="ja-JP" sz="1600" b="1">
              <a:solidFill>
                <a:srgbClr val="C00000"/>
              </a:solidFill>
              <a:latin typeface="+mn-ea"/>
              <a:ea typeface="+mn-ea"/>
            </a:rPr>
            <a:t>】</a:t>
          </a:r>
        </a:p>
        <a:p>
          <a:endParaRPr kumimoji="1" lang="en-US" altLang="ja-JP" sz="1100">
            <a:latin typeface="+mn-ea"/>
            <a:ea typeface="+mn-ea"/>
          </a:endParaRPr>
        </a:p>
        <a:p>
          <a:r>
            <a:rPr kumimoji="1" lang="ja-JP" altLang="en-US" sz="1100">
              <a:latin typeface="+mn-ea"/>
              <a:ea typeface="+mn-ea"/>
            </a:rPr>
            <a:t>①文字の入力は、各「入力シート」から行ってください。</a:t>
          </a:r>
          <a:endParaRPr kumimoji="1" lang="en-US" altLang="ja-JP" sz="1100">
            <a:latin typeface="+mn-ea"/>
            <a:ea typeface="+mn-ea"/>
          </a:endParaRPr>
        </a:p>
        <a:p>
          <a:endParaRPr kumimoji="1" lang="en-US" altLang="ja-JP" sz="1100">
            <a:latin typeface="+mn-ea"/>
            <a:ea typeface="+mn-ea"/>
          </a:endParaRPr>
        </a:p>
        <a:p>
          <a:r>
            <a:rPr kumimoji="1" lang="ja-JP" altLang="en-US" sz="1100">
              <a:latin typeface="+mn-ea"/>
              <a:ea typeface="+mn-ea"/>
            </a:rPr>
            <a:t>②ワークシートは、使用上の都合からロックがかかっていますが、「行」と「列」の幅は変えることができるようになっているので、</a:t>
          </a:r>
          <a:endParaRPr kumimoji="1" lang="en-US" altLang="ja-JP" sz="1100">
            <a:latin typeface="+mn-ea"/>
            <a:ea typeface="+mn-ea"/>
          </a:endParaRPr>
        </a:p>
        <a:p>
          <a:r>
            <a:rPr kumimoji="1" lang="ja-JP" altLang="en-US" sz="1100" u="none">
              <a:latin typeface="+mn-ea"/>
              <a:ea typeface="+mn-ea"/>
            </a:rPr>
            <a:t>　</a:t>
          </a:r>
          <a:r>
            <a:rPr kumimoji="1" lang="ja-JP" altLang="en-US" sz="1100" u="sng">
              <a:latin typeface="+mn-ea"/>
              <a:ea typeface="+mn-ea"/>
            </a:rPr>
            <a:t>出力するプリンターの設定に合わせて微調整</a:t>
          </a:r>
          <a:r>
            <a:rPr kumimoji="1" lang="ja-JP" altLang="en-US" sz="1100">
              <a:latin typeface="+mn-ea"/>
              <a:ea typeface="+mn-ea"/>
            </a:rPr>
            <a:t>をしてください。</a:t>
          </a:r>
          <a:endParaRPr kumimoji="1" lang="en-US" altLang="ja-JP" sz="1100">
            <a:latin typeface="+mn-ea"/>
            <a:ea typeface="+mn-ea"/>
          </a:endParaRPr>
        </a:p>
        <a:p>
          <a:endParaRPr kumimoji="1" lang="en-US" altLang="ja-JP" sz="1100">
            <a:latin typeface="+mn-ea"/>
            <a:ea typeface="+mn-ea"/>
          </a:endParaRPr>
        </a:p>
        <a:p>
          <a:r>
            <a:rPr kumimoji="1" lang="ja-JP" altLang="en-US" sz="1100">
              <a:latin typeface="+mn-ea"/>
              <a:ea typeface="+mn-ea"/>
            </a:rPr>
            <a:t>③ワークシートは、ダウンロードデータと共にあった</a:t>
          </a:r>
          <a:r>
            <a:rPr kumimoji="1" lang="ja-JP" altLang="en-US" sz="1100" u="sng">
              <a:latin typeface="+mn-ea"/>
              <a:ea typeface="+mn-ea"/>
            </a:rPr>
            <a:t>フリーフォントをインストールすると正しく文字が表示</a:t>
          </a:r>
          <a:r>
            <a:rPr kumimoji="1" lang="ja-JP" altLang="en-US" sz="1100">
              <a:latin typeface="+mn-ea"/>
              <a:ea typeface="+mn-ea"/>
            </a:rPr>
            <a:t>されます。校内のパソコンの設定上、</a:t>
          </a:r>
          <a:endParaRPr kumimoji="1" lang="en-US" altLang="ja-JP" sz="1100">
            <a:latin typeface="+mn-ea"/>
            <a:ea typeface="+mn-ea"/>
          </a:endParaRPr>
        </a:p>
        <a:p>
          <a:r>
            <a:rPr kumimoji="1" lang="ja-JP" altLang="en-US" sz="1100">
              <a:latin typeface="+mn-ea"/>
              <a:ea typeface="+mn-ea"/>
            </a:rPr>
            <a:t>　フォントをインストールできない場合がありますので、そのような場合はパソコンを管理している教育委員会や業者の方と相談していただき、</a:t>
          </a:r>
          <a:endParaRPr kumimoji="1" lang="en-US" altLang="ja-JP" sz="1100">
            <a:latin typeface="+mn-ea"/>
            <a:ea typeface="+mn-ea"/>
          </a:endParaRPr>
        </a:p>
        <a:p>
          <a:r>
            <a:rPr kumimoji="1" lang="ja-JP" altLang="en-US" sz="1100">
              <a:latin typeface="+mn-ea"/>
              <a:ea typeface="+mn-ea"/>
            </a:rPr>
            <a:t>　フォントをインストールしてください。</a:t>
          </a:r>
          <a:endParaRPr kumimoji="1" lang="en-US" altLang="ja-JP" sz="1100">
            <a:latin typeface="+mn-ea"/>
            <a:ea typeface="+mn-ea"/>
          </a:endParaRPr>
        </a:p>
        <a:p>
          <a:endParaRPr kumimoji="1" lang="en-US" altLang="ja-JP" sz="1100">
            <a:latin typeface="+mn-ea"/>
            <a:ea typeface="+mn-ea"/>
          </a:endParaRPr>
        </a:p>
        <a:p>
          <a:r>
            <a:rPr kumimoji="1" lang="ja-JP" altLang="en-US" sz="1100">
              <a:latin typeface="+mn-ea"/>
              <a:ea typeface="+mn-ea"/>
            </a:rPr>
            <a:t>④アルファベットのフォントの都合上、</a:t>
          </a:r>
          <a:r>
            <a:rPr kumimoji="1" lang="ja-JP" altLang="en-US" sz="1100" u="sng">
              <a:latin typeface="+mn-ea"/>
              <a:ea typeface="+mn-ea"/>
            </a:rPr>
            <a:t>４線ではなく３線になっているので、指導する際はテキスト等の表記との違いを示した上で指導してください</a:t>
          </a:r>
          <a:r>
            <a:rPr kumimoji="1" lang="ja-JP" altLang="en-US" sz="1100">
              <a:latin typeface="+mn-ea"/>
              <a:ea typeface="+mn-ea"/>
            </a:rPr>
            <a:t>。</a:t>
          </a:r>
          <a:endParaRPr kumimoji="1" lang="en-US" altLang="ja-JP" sz="1100">
            <a:latin typeface="+mn-ea"/>
            <a:ea typeface="+mn-ea"/>
          </a:endParaRPr>
        </a:p>
        <a:p>
          <a:r>
            <a:rPr kumimoji="1" lang="ja-JP" altLang="en-US" sz="1100">
              <a:latin typeface="+mn-ea"/>
              <a:ea typeface="+mn-ea"/>
            </a:rPr>
            <a:t>　（「</a:t>
          </a:r>
          <a:r>
            <a:rPr kumimoji="1" lang="en-US" altLang="ja-JP" sz="1100">
              <a:latin typeface="+mn-ea"/>
              <a:ea typeface="+mn-ea"/>
            </a:rPr>
            <a:t>We can!</a:t>
          </a:r>
          <a:r>
            <a:rPr kumimoji="1" lang="ja-JP" altLang="en-US" sz="1100">
              <a:latin typeface="+mn-ea"/>
              <a:ea typeface="+mn-ea"/>
            </a:rPr>
            <a:t>」で使用するフォントは、線の幅が違っているで、その点も考慮した指導をお願いします。）</a:t>
          </a:r>
          <a:endParaRPr kumimoji="1" lang="en-US" altLang="ja-JP" sz="1100">
            <a:latin typeface="+mn-ea"/>
            <a:ea typeface="+mn-ea"/>
          </a:endParaRPr>
        </a:p>
        <a:p>
          <a:endParaRPr kumimoji="1" lang="en-US" altLang="ja-JP" sz="1100">
            <a:latin typeface="+mn-ea"/>
            <a:ea typeface="+mn-ea"/>
          </a:endParaRPr>
        </a:p>
        <a:p>
          <a:r>
            <a:rPr kumimoji="1" lang="ja-JP" altLang="en-US" sz="1100">
              <a:latin typeface="+mn-ea"/>
              <a:ea typeface="+mn-ea"/>
            </a:rPr>
            <a:t>⑤アルファベットのフォントの都合上、</a:t>
          </a:r>
          <a:r>
            <a:rPr kumimoji="1" lang="ja-JP" altLang="en-US" sz="1100" u="sng">
              <a:latin typeface="+mn-ea"/>
              <a:ea typeface="+mn-ea"/>
            </a:rPr>
            <a:t>小文字の「</a:t>
          </a:r>
          <a:r>
            <a:rPr kumimoji="1" lang="en-US" altLang="ja-JP" sz="1100" u="sng">
              <a:latin typeface="+mn-ea"/>
              <a:ea typeface="+mn-ea"/>
            </a:rPr>
            <a:t>q</a:t>
          </a:r>
          <a:r>
            <a:rPr kumimoji="1" lang="ja-JP" altLang="en-US" sz="1100" u="sng">
              <a:latin typeface="+mn-ea"/>
              <a:ea typeface="+mn-ea"/>
            </a:rPr>
            <a:t>」の表記が特殊</a:t>
          </a:r>
          <a:r>
            <a:rPr kumimoji="1" lang="ja-JP" altLang="en-US" sz="1100">
              <a:latin typeface="+mn-ea"/>
              <a:ea typeface="+mn-ea"/>
            </a:rPr>
            <a:t>なので、このワークシートを使用して小文字の「</a:t>
          </a:r>
          <a:r>
            <a:rPr kumimoji="1" lang="en-US" altLang="ja-JP" sz="1100">
              <a:latin typeface="+mn-ea"/>
              <a:ea typeface="+mn-ea"/>
            </a:rPr>
            <a:t>q</a:t>
          </a:r>
          <a:r>
            <a:rPr kumimoji="1" lang="ja-JP" altLang="en-US" sz="1100">
              <a:latin typeface="+mn-ea"/>
              <a:ea typeface="+mn-ea"/>
            </a:rPr>
            <a:t>」を</a:t>
          </a:r>
          <a:r>
            <a:rPr kumimoji="1" lang="ja-JP" altLang="ja-JP" sz="1100">
              <a:solidFill>
                <a:schemeClr val="dk1"/>
              </a:solidFill>
              <a:effectLst/>
              <a:latin typeface="+mn-lt"/>
              <a:ea typeface="+mn-ea"/>
              <a:cs typeface="+mn-cs"/>
            </a:rPr>
            <a:t>指導する際はテキスト等の</a:t>
          </a:r>
          <a:endParaRPr kumimoji="1" lang="en-US" altLang="ja-JP" sz="1100">
            <a:solidFill>
              <a:schemeClr val="dk1"/>
            </a:solidFill>
            <a:effectLst/>
            <a:latin typeface="+mn-lt"/>
            <a:ea typeface="+mn-ea"/>
            <a:cs typeface="+mn-cs"/>
          </a:endParaRPr>
        </a:p>
        <a:p>
          <a:r>
            <a:rPr kumimoji="1" lang="ja-JP" altLang="en-US"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表記との違いを示した上で指導してください。</a:t>
          </a:r>
          <a:endParaRPr kumimoji="1" lang="en-US" altLang="ja-JP" sz="1100">
            <a:solidFill>
              <a:schemeClr val="dk1"/>
            </a:solidFill>
            <a:effectLst/>
            <a:latin typeface="+mn-lt"/>
            <a:ea typeface="+mn-ea"/>
            <a:cs typeface="+mn-cs"/>
          </a:endParaRPr>
        </a:p>
        <a:p>
          <a:endParaRPr kumimoji="1" lang="en-US" altLang="ja-JP" sz="1100">
            <a:solidFill>
              <a:schemeClr val="dk1"/>
            </a:solidFill>
            <a:effectLst/>
            <a:latin typeface="+mn-lt"/>
            <a:ea typeface="+mn-ea"/>
            <a:cs typeface="+mn-cs"/>
          </a:endParaRPr>
        </a:p>
        <a:p>
          <a:r>
            <a:rPr kumimoji="1" lang="ja-JP" altLang="en-US" sz="1100">
              <a:solidFill>
                <a:schemeClr val="dk1"/>
              </a:solidFill>
              <a:effectLst/>
              <a:latin typeface="+mn-lt"/>
              <a:ea typeface="+mn-ea"/>
              <a:cs typeface="+mn-cs"/>
            </a:rPr>
            <a:t>⑥「英単語」の「空欄書きこみ」のシート裏面の「</a:t>
          </a:r>
          <a:r>
            <a:rPr kumimoji="1" lang="en-US" altLang="ja-JP" sz="1100">
              <a:solidFill>
                <a:schemeClr val="dk1"/>
              </a:solidFill>
              <a:effectLst/>
              <a:latin typeface="+mn-lt"/>
              <a:ea typeface="+mn-ea"/>
              <a:cs typeface="+mn-cs"/>
            </a:rPr>
            <a:t>Challenge</a:t>
          </a:r>
          <a:r>
            <a:rPr kumimoji="1" lang="ja-JP" altLang="en-US" sz="1100">
              <a:solidFill>
                <a:schemeClr val="dk1"/>
              </a:solidFill>
              <a:effectLst/>
              <a:latin typeface="+mn-lt"/>
              <a:ea typeface="+mn-ea"/>
              <a:cs typeface="+mn-cs"/>
            </a:rPr>
            <a:t>」は、印刷をすると下寄りに印刷されます。これは、表面と向きを変えて両面印刷をすると、</a:t>
          </a:r>
          <a:endParaRPr kumimoji="1" lang="en-US" altLang="ja-JP" sz="1100">
            <a:solidFill>
              <a:schemeClr val="dk1"/>
            </a:solidFill>
            <a:effectLst/>
            <a:latin typeface="+mn-lt"/>
            <a:ea typeface="+mn-ea"/>
            <a:cs typeface="+mn-cs"/>
          </a:endParaRPr>
        </a:p>
        <a:p>
          <a:r>
            <a:rPr kumimoji="1" lang="ja-JP" altLang="en-US" sz="1100">
              <a:solidFill>
                <a:schemeClr val="dk1"/>
              </a:solidFill>
              <a:effectLst/>
              <a:latin typeface="+mn-lt"/>
              <a:ea typeface="+mn-ea"/>
              <a:cs typeface="+mn-cs"/>
            </a:rPr>
            <a:t>　「</a:t>
          </a:r>
          <a:r>
            <a:rPr kumimoji="1" lang="en-US" altLang="ja-JP" sz="1100">
              <a:solidFill>
                <a:schemeClr val="dk1"/>
              </a:solidFill>
              <a:effectLst/>
              <a:latin typeface="+mn-lt"/>
              <a:ea typeface="+mn-ea"/>
              <a:cs typeface="+mn-cs"/>
            </a:rPr>
            <a:t>Challenge</a:t>
          </a:r>
          <a:r>
            <a:rPr kumimoji="1" lang="ja-JP" altLang="en-US" sz="1100">
              <a:solidFill>
                <a:schemeClr val="dk1"/>
              </a:solidFill>
              <a:effectLst/>
              <a:latin typeface="+mn-lt"/>
              <a:ea typeface="+mn-ea"/>
              <a:cs typeface="+mn-cs"/>
            </a:rPr>
            <a:t>」を書いたあとに下の方を半分めくると表面の単語を見ることができ、各自で答え合わせができるようになっています。</a:t>
          </a:r>
          <a:endParaRPr kumimoji="1" lang="en-US" altLang="ja-JP" sz="1100">
            <a:solidFill>
              <a:schemeClr val="dk1"/>
            </a:solidFill>
            <a:effectLst/>
            <a:latin typeface="+mn-lt"/>
            <a:ea typeface="+mn-ea"/>
            <a:cs typeface="+mn-cs"/>
          </a:endParaRPr>
        </a:p>
        <a:p>
          <a:endParaRPr kumimoji="1" lang="en-US" altLang="ja-JP" sz="1100">
            <a:solidFill>
              <a:schemeClr val="dk1"/>
            </a:solidFill>
            <a:effectLst/>
            <a:latin typeface="+mn-lt"/>
            <a:ea typeface="+mn-ea"/>
            <a:cs typeface="+mn-cs"/>
          </a:endParaRPr>
        </a:p>
        <a:p>
          <a:r>
            <a:rPr kumimoji="1" lang="ja-JP" altLang="en-US" sz="1100">
              <a:solidFill>
                <a:schemeClr val="dk1"/>
              </a:solidFill>
              <a:effectLst/>
              <a:latin typeface="+mn-lt"/>
              <a:ea typeface="+mn-ea"/>
              <a:cs typeface="+mn-cs"/>
            </a:rPr>
            <a:t>⑦</a:t>
          </a:r>
          <a:r>
            <a:rPr kumimoji="1" lang="ja-JP" altLang="en-US" sz="1100" u="sng">
              <a:solidFill>
                <a:schemeClr val="dk1"/>
              </a:solidFill>
              <a:effectLst/>
              <a:latin typeface="+mn-lt"/>
              <a:ea typeface="+mn-ea"/>
              <a:cs typeface="+mn-cs"/>
            </a:rPr>
            <a:t>このワークシートは、テストではありません</a:t>
          </a:r>
          <a:r>
            <a:rPr kumimoji="1" lang="ja-JP" altLang="en-US" sz="1100">
              <a:solidFill>
                <a:schemeClr val="dk1"/>
              </a:solidFill>
              <a:effectLst/>
              <a:latin typeface="+mn-lt"/>
              <a:ea typeface="+mn-ea"/>
              <a:cs typeface="+mn-cs"/>
            </a:rPr>
            <a:t>。先生方は、取り組み内容を評価をするためにワークシートを回収して内容を確認すると思いますが、</a:t>
          </a:r>
          <a:endParaRPr kumimoji="1" lang="en-US" altLang="ja-JP" sz="1100">
            <a:solidFill>
              <a:schemeClr val="dk1"/>
            </a:solidFill>
            <a:effectLst/>
            <a:latin typeface="+mn-lt"/>
            <a:ea typeface="+mn-ea"/>
            <a:cs typeface="+mn-cs"/>
          </a:endParaRPr>
        </a:p>
        <a:p>
          <a:r>
            <a:rPr kumimoji="1" lang="ja-JP" altLang="en-US" sz="1100">
              <a:solidFill>
                <a:schemeClr val="dk1"/>
              </a:solidFill>
              <a:effectLst/>
              <a:latin typeface="+mn-lt"/>
              <a:ea typeface="+mn-ea"/>
              <a:cs typeface="+mn-cs"/>
            </a:rPr>
            <a:t>　そこで○</a:t>
          </a:r>
          <a:r>
            <a:rPr kumimoji="1" lang="en-US"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をつけるのではなく、できていることを認め、必要に応じて手直しをするようにしてください。</a:t>
          </a:r>
          <a:endParaRPr kumimoji="1" lang="en-US" altLang="ja-JP" sz="1100">
            <a:latin typeface="+mn-ea"/>
            <a:ea typeface="+mn-ea"/>
          </a:endParaRPr>
        </a:p>
        <a:p>
          <a:endParaRPr kumimoji="1" lang="en-US" altLang="ja-JP" sz="1100">
            <a:latin typeface="+mn-ea"/>
            <a:ea typeface="+mn-ea"/>
          </a:endParaRPr>
        </a:p>
        <a:p>
          <a:r>
            <a:rPr kumimoji="1" lang="ja-JP" altLang="en-US" sz="1100">
              <a:latin typeface="+mn-ea"/>
              <a:ea typeface="+mn-ea"/>
            </a:rPr>
            <a:t>⑧このワークシート作成ソフトは、書籍購入者の使用、書籍購入者の学校内での使用に関して制限はありませんが、学校外・外部への持ち出し、</a:t>
          </a:r>
          <a:endParaRPr kumimoji="1" lang="en-US" altLang="ja-JP" sz="1100">
            <a:latin typeface="+mn-ea"/>
            <a:ea typeface="+mn-ea"/>
          </a:endParaRPr>
        </a:p>
        <a:p>
          <a:r>
            <a:rPr kumimoji="1" lang="ja-JP" altLang="en-US" sz="1100">
              <a:latin typeface="+mn-ea"/>
              <a:ea typeface="+mn-ea"/>
            </a:rPr>
            <a:t>　譲渡、コピーはご遠慮ください。</a:t>
          </a:r>
          <a:endParaRPr kumimoji="1" lang="en-US" altLang="ja-JP" sz="1100">
            <a:latin typeface="+mn-ea"/>
            <a:ea typeface="+mn-ea"/>
          </a:endParaRPr>
        </a:p>
        <a:p>
          <a:endParaRPr kumimoji="1" lang="en-US" altLang="ja-JP" sz="1100">
            <a:latin typeface="+mn-ea"/>
            <a:ea typeface="+mn-ea"/>
          </a:endParaRPr>
        </a:p>
        <a:p>
          <a:r>
            <a:rPr kumimoji="1" lang="ja-JP" altLang="en-US" sz="1100">
              <a:latin typeface="+mn-ea"/>
              <a:ea typeface="+mn-ea"/>
            </a:rPr>
            <a:t>⑨英語モジュール、ワークシートに関するご意見、ご感想等がありましたら、健康ジャーナル社へご連絡をお願いします。</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12</xdr:col>
      <xdr:colOff>13607</xdr:colOff>
      <xdr:row>2</xdr:row>
      <xdr:rowOff>108857</xdr:rowOff>
    </xdr:from>
    <xdr:to>
      <xdr:col>12</xdr:col>
      <xdr:colOff>204107</xdr:colOff>
      <xdr:row>2</xdr:row>
      <xdr:rowOff>680357</xdr:rowOff>
    </xdr:to>
    <xdr:sp macro="" textlink="">
      <xdr:nvSpPr>
        <xdr:cNvPr id="2" name="正方形/長方形 1">
          <a:extLst>
            <a:ext uri="{FF2B5EF4-FFF2-40B4-BE49-F238E27FC236}">
              <a16:creationId xmlns:a16="http://schemas.microsoft.com/office/drawing/2014/main" id="{33DF65E8-A841-4E1A-BCD1-DA37E691E63B}"/>
            </a:ext>
          </a:extLst>
        </xdr:cNvPr>
        <xdr:cNvSpPr/>
      </xdr:nvSpPr>
      <xdr:spPr>
        <a:xfrm>
          <a:off x="5268232" y="591457"/>
          <a:ext cx="190500" cy="571500"/>
        </a:xfrm>
        <a:prstGeom prst="rect">
          <a:avLst/>
        </a:prstGeom>
        <a:solidFill>
          <a:schemeClr val="bg1"/>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509671</xdr:colOff>
      <xdr:row>3</xdr:row>
      <xdr:rowOff>26180</xdr:rowOff>
    </xdr:from>
    <xdr:to>
      <xdr:col>11</xdr:col>
      <xdr:colOff>0</xdr:colOff>
      <xdr:row>4</xdr:row>
      <xdr:rowOff>8356</xdr:rowOff>
    </xdr:to>
    <xdr:sp macro="" textlink="">
      <xdr:nvSpPr>
        <xdr:cNvPr id="2" name="四角形吹き出し 1">
          <a:extLst>
            <a:ext uri="{FF2B5EF4-FFF2-40B4-BE49-F238E27FC236}">
              <a16:creationId xmlns:a16="http://schemas.microsoft.com/office/drawing/2014/main" id="{00000000-0008-0000-0000-000002000000}"/>
            </a:ext>
          </a:extLst>
        </xdr:cNvPr>
        <xdr:cNvSpPr/>
      </xdr:nvSpPr>
      <xdr:spPr>
        <a:xfrm>
          <a:off x="2448092" y="1012101"/>
          <a:ext cx="4085724" cy="366518"/>
        </a:xfrm>
        <a:prstGeom prst="wedgeRectCallout">
          <a:avLst>
            <a:gd name="adj1" fmla="val -34417"/>
            <a:gd name="adj2" fmla="val -80889"/>
          </a:avLst>
        </a:prstGeom>
        <a:solidFill>
          <a:schemeClr val="bg1">
            <a:lumMod val="95000"/>
          </a:schemeClr>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050">
              <a:solidFill>
                <a:schemeClr val="tx1"/>
              </a:solidFill>
              <a:latin typeface="HG丸ｺﾞｼｯｸM-PRO" panose="020F0600000000000000" pitchFamily="50" charset="-128"/>
              <a:ea typeface="HG丸ｺﾞｼｯｸM-PRO" panose="020F0600000000000000" pitchFamily="50" charset="-128"/>
            </a:rPr>
            <a:t>自由にワークシートのタイトルを入れることができます。</a:t>
          </a:r>
        </a:p>
      </xdr:txBody>
    </xdr:sp>
    <xdr:clientData/>
  </xdr:twoCellAnchor>
  <xdr:twoCellAnchor>
    <xdr:from>
      <xdr:col>29</xdr:col>
      <xdr:colOff>251362</xdr:colOff>
      <xdr:row>0</xdr:row>
      <xdr:rowOff>447840</xdr:rowOff>
    </xdr:from>
    <xdr:to>
      <xdr:col>39</xdr:col>
      <xdr:colOff>142595</xdr:colOff>
      <xdr:row>1</xdr:row>
      <xdr:rowOff>378213</xdr:rowOff>
    </xdr:to>
    <xdr:sp macro="" textlink="">
      <xdr:nvSpPr>
        <xdr:cNvPr id="3" name="四角形吹き出し 2">
          <a:extLst>
            <a:ext uri="{FF2B5EF4-FFF2-40B4-BE49-F238E27FC236}">
              <a16:creationId xmlns:a16="http://schemas.microsoft.com/office/drawing/2014/main" id="{00000000-0008-0000-0000-000003000000}"/>
            </a:ext>
          </a:extLst>
        </xdr:cNvPr>
        <xdr:cNvSpPr/>
      </xdr:nvSpPr>
      <xdr:spPr>
        <a:xfrm>
          <a:off x="10394651" y="447840"/>
          <a:ext cx="3768076" cy="414978"/>
        </a:xfrm>
        <a:prstGeom prst="wedgeRectCallout">
          <a:avLst>
            <a:gd name="adj1" fmla="val -55001"/>
            <a:gd name="adj2" fmla="val 4607"/>
          </a:avLst>
        </a:prstGeom>
        <a:solidFill>
          <a:schemeClr val="bg1">
            <a:lumMod val="95000"/>
          </a:schemeClr>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100">
              <a:solidFill>
                <a:schemeClr val="tx1"/>
              </a:solidFill>
              <a:latin typeface="HG丸ｺﾞｼｯｸM-PRO" panose="020F0600000000000000" pitchFamily="50" charset="-128"/>
              <a:ea typeface="HG丸ｺﾞｼｯｸM-PRO" panose="020F0600000000000000" pitchFamily="50" charset="-128"/>
            </a:rPr>
            <a:t>実情に応じて、英語表記や日本語表記にできます。</a:t>
          </a:r>
        </a:p>
      </xdr:txBody>
    </xdr:sp>
    <xdr:clientData/>
  </xdr:twoCellAnchor>
  <xdr:twoCellAnchor>
    <xdr:from>
      <xdr:col>21</xdr:col>
      <xdr:colOff>225778</xdr:colOff>
      <xdr:row>5</xdr:row>
      <xdr:rowOff>126999</xdr:rowOff>
    </xdr:from>
    <xdr:to>
      <xdr:col>32</xdr:col>
      <xdr:colOff>440974</xdr:colOff>
      <xdr:row>9</xdr:row>
      <xdr:rowOff>243416</xdr:rowOff>
    </xdr:to>
    <xdr:sp macro="" textlink="">
      <xdr:nvSpPr>
        <xdr:cNvPr id="4" name="四角形吹き出し 3">
          <a:extLst>
            <a:ext uri="{FF2B5EF4-FFF2-40B4-BE49-F238E27FC236}">
              <a16:creationId xmlns:a16="http://schemas.microsoft.com/office/drawing/2014/main" id="{00000000-0008-0000-0000-000004000000}"/>
            </a:ext>
          </a:extLst>
        </xdr:cNvPr>
        <xdr:cNvSpPr/>
      </xdr:nvSpPr>
      <xdr:spPr>
        <a:xfrm>
          <a:off x="6949722" y="1566332"/>
          <a:ext cx="4081641" cy="1407584"/>
        </a:xfrm>
        <a:prstGeom prst="wedgeRectCallout">
          <a:avLst>
            <a:gd name="adj1" fmla="val -58644"/>
            <a:gd name="adj2" fmla="val -35370"/>
          </a:avLst>
        </a:prstGeom>
        <a:solidFill>
          <a:schemeClr val="bg1">
            <a:lumMod val="95000"/>
          </a:schemeClr>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　自由にワークシートの見出しを入れることができます。</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　例えば、「１、○○○・・・」とシートを作ったら次に作ったシートに</a:t>
          </a:r>
          <a:r>
            <a:rPr kumimoji="1" lang="ja-JP" altLang="ja-JP" sz="1100">
              <a:solidFill>
                <a:schemeClr val="tx1"/>
              </a:solidFill>
              <a:latin typeface="HG丸ｺﾞｼｯｸM-PRO" panose="020F0600000000000000" pitchFamily="50" charset="-128"/>
              <a:ea typeface="HG丸ｺﾞｼｯｸM-PRO" panose="020F0600000000000000" pitchFamily="50" charset="-128"/>
              <a:cs typeface="+mn-cs"/>
            </a:rPr>
            <a:t>「</a:t>
          </a:r>
          <a:r>
            <a:rPr kumimoji="1" lang="ja-JP" altLang="en-US" sz="1100">
              <a:solidFill>
                <a:schemeClr val="tx1"/>
              </a:solidFill>
              <a:latin typeface="HG丸ｺﾞｼｯｸM-PRO" panose="020F0600000000000000" pitchFamily="50" charset="-128"/>
              <a:ea typeface="HG丸ｺﾞｼｯｸM-PRO" panose="020F0600000000000000" pitchFamily="50" charset="-128"/>
              <a:cs typeface="+mn-cs"/>
            </a:rPr>
            <a:t>２</a:t>
          </a:r>
          <a:r>
            <a:rPr kumimoji="1" lang="ja-JP" altLang="ja-JP" sz="1100">
              <a:solidFill>
                <a:schemeClr val="tx1"/>
              </a:solidFill>
              <a:latin typeface="HG丸ｺﾞｼｯｸM-PRO" panose="020F0600000000000000" pitchFamily="50" charset="-128"/>
              <a:ea typeface="HG丸ｺﾞｼｯｸM-PRO" panose="020F0600000000000000" pitchFamily="50" charset="-128"/>
              <a:cs typeface="+mn-cs"/>
            </a:rPr>
            <a:t>、○○○・・・」</a:t>
          </a:r>
          <a:r>
            <a:rPr kumimoji="1" lang="ja-JP" altLang="en-US" sz="1100">
              <a:solidFill>
                <a:schemeClr val="tx1"/>
              </a:solidFill>
              <a:latin typeface="HG丸ｺﾞｼｯｸM-PRO" panose="020F0600000000000000" pitchFamily="50" charset="-128"/>
              <a:ea typeface="HG丸ｺﾞｼｯｸM-PRO" panose="020F0600000000000000" pitchFamily="50" charset="-128"/>
              <a:cs typeface="+mn-cs"/>
            </a:rPr>
            <a:t>と継続性のあるシートを作ることができます。当然、いつも同じでも構いません。</a:t>
          </a:r>
          <a:endParaRPr kumimoji="1" lang="ja-JP" altLang="en-US" sz="1200">
            <a:solidFill>
              <a:schemeClr val="tx1"/>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21</xdr:col>
      <xdr:colOff>264582</xdr:colOff>
      <xdr:row>10</xdr:row>
      <xdr:rowOff>173566</xdr:rowOff>
    </xdr:from>
    <xdr:to>
      <xdr:col>32</xdr:col>
      <xdr:colOff>275166</xdr:colOff>
      <xdr:row>14</xdr:row>
      <xdr:rowOff>50132</xdr:rowOff>
    </xdr:to>
    <xdr:sp macro="" textlink="">
      <xdr:nvSpPr>
        <xdr:cNvPr id="5" name="四角形吹き出し 4">
          <a:extLst>
            <a:ext uri="{FF2B5EF4-FFF2-40B4-BE49-F238E27FC236}">
              <a16:creationId xmlns:a16="http://schemas.microsoft.com/office/drawing/2014/main" id="{00000000-0008-0000-0000-000005000000}"/>
            </a:ext>
          </a:extLst>
        </xdr:cNvPr>
        <xdr:cNvSpPr/>
      </xdr:nvSpPr>
      <xdr:spPr>
        <a:xfrm>
          <a:off x="6998924" y="3290079"/>
          <a:ext cx="3904137" cy="1363803"/>
        </a:xfrm>
        <a:prstGeom prst="wedgeRectCallout">
          <a:avLst>
            <a:gd name="adj1" fmla="val -67483"/>
            <a:gd name="adj2" fmla="val -46431"/>
          </a:avLst>
        </a:prstGeom>
        <a:solidFill>
          <a:schemeClr val="bg1">
            <a:lumMod val="95000"/>
          </a:schemeClr>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「英単語」と「意味」の欄に入力をしてください。</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長い単語を入力すると、ワークシートの文字が小さくなるので、注意が必要です。</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a:t>
          </a:r>
          <a:r>
            <a:rPr kumimoji="1" lang="en-US" altLang="ja-JP" sz="1200">
              <a:solidFill>
                <a:schemeClr val="tx1"/>
              </a:solidFill>
              <a:latin typeface="HG丸ｺﾞｼｯｸM-PRO" panose="020F0600000000000000" pitchFamily="50" charset="-128"/>
              <a:ea typeface="HG丸ｺﾞｼｯｸM-PRO" panose="020F0600000000000000" pitchFamily="50" charset="-128"/>
            </a:rPr>
            <a:t>No.</a:t>
          </a:r>
          <a:r>
            <a:rPr kumimoji="1" lang="ja-JP" altLang="en-US" sz="1200">
              <a:solidFill>
                <a:schemeClr val="tx1"/>
              </a:solidFill>
              <a:latin typeface="HG丸ｺﾞｼｯｸM-PRO" panose="020F0600000000000000" pitchFamily="50" charset="-128"/>
              <a:ea typeface="HG丸ｺﾞｼｯｸM-PRO" panose="020F0600000000000000" pitchFamily="50" charset="-128"/>
            </a:rPr>
            <a:t>」の欄も好きな番号に変更ができます。</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7</xdr:col>
      <xdr:colOff>350921</xdr:colOff>
      <xdr:row>12</xdr:row>
      <xdr:rowOff>207212</xdr:rowOff>
    </xdr:from>
    <xdr:to>
      <xdr:col>10</xdr:col>
      <xdr:colOff>11865</xdr:colOff>
      <xdr:row>14</xdr:row>
      <xdr:rowOff>355378</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1804737" y="4042278"/>
          <a:ext cx="4256339" cy="916850"/>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latin typeface="HG丸ｺﾞｼｯｸM-PRO" panose="020F0600000000000000" pitchFamily="50" charset="-128"/>
              <a:ea typeface="HG丸ｺﾞｼｯｸM-PRO" panose="020F0600000000000000" pitchFamily="50" charset="-128"/>
            </a:rPr>
            <a:t>　チャレンジのランダム表示は、「</a:t>
          </a:r>
          <a:r>
            <a:rPr kumimoji="1" lang="en-US" altLang="ja-JP" sz="1100">
              <a:latin typeface="HG丸ｺﾞｼｯｸM-PRO" panose="020F0600000000000000" pitchFamily="50" charset="-128"/>
              <a:ea typeface="HG丸ｺﾞｼｯｸM-PRO" panose="020F0600000000000000" pitchFamily="50" charset="-128"/>
            </a:rPr>
            <a:t>F9</a:t>
          </a:r>
          <a:r>
            <a:rPr kumimoji="1" lang="ja-JP" altLang="en-US" sz="1100">
              <a:latin typeface="HG丸ｺﾞｼｯｸM-PRO" panose="020F0600000000000000" pitchFamily="50" charset="-128"/>
              <a:ea typeface="HG丸ｺﾞｼｯｸM-PRO" panose="020F0600000000000000" pitchFamily="50" charset="-128"/>
            </a:rPr>
            <a:t>」でも再計算されます。</a:t>
          </a:r>
          <a:endParaRPr kumimoji="1" lang="en-US" altLang="ja-JP" sz="1100">
            <a:latin typeface="HG丸ｺﾞｼｯｸM-PRO" panose="020F0600000000000000" pitchFamily="50" charset="-128"/>
            <a:ea typeface="HG丸ｺﾞｼｯｸM-PRO" panose="020F0600000000000000" pitchFamily="50" charset="-128"/>
          </a:endParaRPr>
        </a:p>
        <a:p>
          <a:r>
            <a:rPr kumimoji="1" lang="ja-JP" altLang="en-US" sz="1100">
              <a:latin typeface="HG丸ｺﾞｼｯｸM-PRO" panose="020F0600000000000000" pitchFamily="50" charset="-128"/>
              <a:ea typeface="HG丸ｺﾞｼｯｸM-PRO" panose="020F0600000000000000" pitchFamily="50" charset="-128"/>
            </a:rPr>
            <a:t>　まれに、ランダムであっても上下段が同じ順番で表示されることがあるので確認をしてから印刷してください。</a:t>
          </a:r>
          <a:endParaRPr kumimoji="1" lang="en-US" altLang="ja-JP" sz="1100">
            <a:latin typeface="HG丸ｺﾞｼｯｸM-PRO" panose="020F0600000000000000" pitchFamily="50" charset="-128"/>
            <a:ea typeface="HG丸ｺﾞｼｯｸM-PRO" panose="020F0600000000000000" pitchFamily="50" charset="-128"/>
          </a:endParaRPr>
        </a:p>
      </xdr:txBody>
    </xdr:sp>
    <xdr:clientData/>
  </xdr:twoCellAnchor>
  <xdr:twoCellAnchor editAs="oneCell">
    <xdr:from>
      <xdr:col>20</xdr:col>
      <xdr:colOff>66843</xdr:colOff>
      <xdr:row>22</xdr:row>
      <xdr:rowOff>49537</xdr:rowOff>
    </xdr:from>
    <xdr:to>
      <xdr:col>26</xdr:col>
      <xdr:colOff>25066</xdr:colOff>
      <xdr:row>22</xdr:row>
      <xdr:rowOff>325855</xdr:rowOff>
    </xdr:to>
    <xdr:pic>
      <xdr:nvPicPr>
        <xdr:cNvPr id="8" name="図 7">
          <a:extLst>
            <a:ext uri="{FF2B5EF4-FFF2-40B4-BE49-F238E27FC236}">
              <a16:creationId xmlns:a16="http://schemas.microsoft.com/office/drawing/2014/main" id="{DB489326-7F4E-47AA-A235-AC8311EC97DC}"/>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37138" b="38723"/>
        <a:stretch/>
      </xdr:blipFill>
      <xdr:spPr>
        <a:xfrm>
          <a:off x="6600659" y="6366116"/>
          <a:ext cx="2289341" cy="27631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3</xdr:col>
      <xdr:colOff>23812</xdr:colOff>
      <xdr:row>2</xdr:row>
      <xdr:rowOff>59532</xdr:rowOff>
    </xdr:from>
    <xdr:to>
      <xdr:col>3</xdr:col>
      <xdr:colOff>190499</xdr:colOff>
      <xdr:row>2</xdr:row>
      <xdr:rowOff>535782</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5891212" y="688182"/>
          <a:ext cx="166687" cy="476250"/>
        </a:xfrm>
        <a:prstGeom prst="rect">
          <a:avLst/>
        </a:prstGeom>
        <a:solidFill>
          <a:schemeClr val="bg1"/>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23812</xdr:colOff>
      <xdr:row>2</xdr:row>
      <xdr:rowOff>59532</xdr:rowOff>
    </xdr:from>
    <xdr:to>
      <xdr:col>3</xdr:col>
      <xdr:colOff>190499</xdr:colOff>
      <xdr:row>2</xdr:row>
      <xdr:rowOff>535782</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891212" y="688182"/>
          <a:ext cx="166687" cy="476250"/>
        </a:xfrm>
        <a:prstGeom prst="rect">
          <a:avLst/>
        </a:prstGeom>
        <a:solidFill>
          <a:schemeClr val="bg1"/>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77392</xdr:colOff>
      <xdr:row>20</xdr:row>
      <xdr:rowOff>116417</xdr:rowOff>
    </xdr:from>
    <xdr:to>
      <xdr:col>1</xdr:col>
      <xdr:colOff>285751</xdr:colOff>
      <xdr:row>20</xdr:row>
      <xdr:rowOff>1333500</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763192" y="12403667"/>
          <a:ext cx="208359" cy="1217083"/>
        </a:xfrm>
        <a:prstGeom prst="rect">
          <a:avLst/>
        </a:prstGeom>
        <a:solidFill>
          <a:schemeClr val="bg1"/>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71044</xdr:colOff>
      <xdr:row>20</xdr:row>
      <xdr:rowOff>99484</xdr:rowOff>
    </xdr:from>
    <xdr:to>
      <xdr:col>4</xdr:col>
      <xdr:colOff>279403</xdr:colOff>
      <xdr:row>20</xdr:row>
      <xdr:rowOff>1316567</xdr:rowOff>
    </xdr:to>
    <xdr:sp macro="" textlink="">
      <xdr:nvSpPr>
        <xdr:cNvPr id="4" name="正方形/長方形 3">
          <a:extLst>
            <a:ext uri="{FF2B5EF4-FFF2-40B4-BE49-F238E27FC236}">
              <a16:creationId xmlns:a16="http://schemas.microsoft.com/office/drawing/2014/main" id="{00000000-0008-0000-0200-000004000000}"/>
            </a:ext>
          </a:extLst>
        </xdr:cNvPr>
        <xdr:cNvSpPr/>
      </xdr:nvSpPr>
      <xdr:spPr>
        <a:xfrm>
          <a:off x="8529244" y="12386734"/>
          <a:ext cx="208359" cy="1217083"/>
        </a:xfrm>
        <a:prstGeom prst="rect">
          <a:avLst/>
        </a:prstGeom>
        <a:solidFill>
          <a:schemeClr val="bg1"/>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85860</xdr:colOff>
      <xdr:row>20</xdr:row>
      <xdr:rowOff>71966</xdr:rowOff>
    </xdr:from>
    <xdr:to>
      <xdr:col>3</xdr:col>
      <xdr:colOff>294219</xdr:colOff>
      <xdr:row>20</xdr:row>
      <xdr:rowOff>1289049</xdr:rowOff>
    </xdr:to>
    <xdr:sp macro="" textlink="">
      <xdr:nvSpPr>
        <xdr:cNvPr id="5" name="正方形/長方形 4">
          <a:extLst>
            <a:ext uri="{FF2B5EF4-FFF2-40B4-BE49-F238E27FC236}">
              <a16:creationId xmlns:a16="http://schemas.microsoft.com/office/drawing/2014/main" id="{00000000-0008-0000-0200-000005000000}"/>
            </a:ext>
          </a:extLst>
        </xdr:cNvPr>
        <xdr:cNvSpPr/>
      </xdr:nvSpPr>
      <xdr:spPr>
        <a:xfrm>
          <a:off x="5953260" y="12359216"/>
          <a:ext cx="208359" cy="1217083"/>
        </a:xfrm>
        <a:prstGeom prst="rect">
          <a:avLst/>
        </a:prstGeom>
        <a:solidFill>
          <a:schemeClr val="bg1"/>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79510</xdr:colOff>
      <xdr:row>20</xdr:row>
      <xdr:rowOff>86783</xdr:rowOff>
    </xdr:from>
    <xdr:to>
      <xdr:col>2</xdr:col>
      <xdr:colOff>287869</xdr:colOff>
      <xdr:row>20</xdr:row>
      <xdr:rowOff>1303866</xdr:rowOff>
    </xdr:to>
    <xdr:sp macro="" textlink="">
      <xdr:nvSpPr>
        <xdr:cNvPr id="6" name="正方形/長方形 5">
          <a:extLst>
            <a:ext uri="{FF2B5EF4-FFF2-40B4-BE49-F238E27FC236}">
              <a16:creationId xmlns:a16="http://schemas.microsoft.com/office/drawing/2014/main" id="{00000000-0008-0000-0200-000006000000}"/>
            </a:ext>
          </a:extLst>
        </xdr:cNvPr>
        <xdr:cNvSpPr/>
      </xdr:nvSpPr>
      <xdr:spPr>
        <a:xfrm>
          <a:off x="3356110" y="12374033"/>
          <a:ext cx="208359" cy="1217083"/>
        </a:xfrm>
        <a:prstGeom prst="rect">
          <a:avLst/>
        </a:prstGeom>
        <a:solidFill>
          <a:schemeClr val="bg1"/>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23812</xdr:colOff>
      <xdr:row>2</xdr:row>
      <xdr:rowOff>59532</xdr:rowOff>
    </xdr:from>
    <xdr:to>
      <xdr:col>3</xdr:col>
      <xdr:colOff>190499</xdr:colOff>
      <xdr:row>2</xdr:row>
      <xdr:rowOff>535782</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887640" y="458391"/>
          <a:ext cx="166687" cy="476250"/>
        </a:xfrm>
        <a:prstGeom prst="rect">
          <a:avLst/>
        </a:prstGeom>
        <a:solidFill>
          <a:schemeClr val="bg1"/>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77392</xdr:colOff>
      <xdr:row>28</xdr:row>
      <xdr:rowOff>116417</xdr:rowOff>
    </xdr:from>
    <xdr:to>
      <xdr:col>1</xdr:col>
      <xdr:colOff>285751</xdr:colOff>
      <xdr:row>28</xdr:row>
      <xdr:rowOff>1333500</xdr:rowOff>
    </xdr:to>
    <xdr:sp macro="" textlink="">
      <xdr:nvSpPr>
        <xdr:cNvPr id="4" name="正方形/長方形 3">
          <a:extLst>
            <a:ext uri="{FF2B5EF4-FFF2-40B4-BE49-F238E27FC236}">
              <a16:creationId xmlns:a16="http://schemas.microsoft.com/office/drawing/2014/main" id="{00000000-0008-0000-0100-000004000000}"/>
            </a:ext>
          </a:extLst>
        </xdr:cNvPr>
        <xdr:cNvSpPr/>
      </xdr:nvSpPr>
      <xdr:spPr>
        <a:xfrm>
          <a:off x="765309" y="10117667"/>
          <a:ext cx="208359" cy="1217083"/>
        </a:xfrm>
        <a:prstGeom prst="rect">
          <a:avLst/>
        </a:prstGeom>
        <a:solidFill>
          <a:schemeClr val="bg1"/>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71044</xdr:colOff>
      <xdr:row>28</xdr:row>
      <xdr:rowOff>99484</xdr:rowOff>
    </xdr:from>
    <xdr:to>
      <xdr:col>4</xdr:col>
      <xdr:colOff>279403</xdr:colOff>
      <xdr:row>28</xdr:row>
      <xdr:rowOff>1316567</xdr:rowOff>
    </xdr:to>
    <xdr:sp macro="" textlink="">
      <xdr:nvSpPr>
        <xdr:cNvPr id="5" name="正方形/長方形 4">
          <a:extLst>
            <a:ext uri="{FF2B5EF4-FFF2-40B4-BE49-F238E27FC236}">
              <a16:creationId xmlns:a16="http://schemas.microsoft.com/office/drawing/2014/main" id="{00000000-0008-0000-0100-000005000000}"/>
            </a:ext>
          </a:extLst>
        </xdr:cNvPr>
        <xdr:cNvSpPr/>
      </xdr:nvSpPr>
      <xdr:spPr>
        <a:xfrm>
          <a:off x="8537711" y="10100734"/>
          <a:ext cx="208359" cy="1217083"/>
        </a:xfrm>
        <a:prstGeom prst="rect">
          <a:avLst/>
        </a:prstGeom>
        <a:solidFill>
          <a:schemeClr val="bg1"/>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85860</xdr:colOff>
      <xdr:row>28</xdr:row>
      <xdr:rowOff>71966</xdr:rowOff>
    </xdr:from>
    <xdr:to>
      <xdr:col>3</xdr:col>
      <xdr:colOff>294219</xdr:colOff>
      <xdr:row>28</xdr:row>
      <xdr:rowOff>1289049</xdr:rowOff>
    </xdr:to>
    <xdr:sp macro="" textlink="">
      <xdr:nvSpPr>
        <xdr:cNvPr id="6" name="正方形/長方形 5">
          <a:extLst>
            <a:ext uri="{FF2B5EF4-FFF2-40B4-BE49-F238E27FC236}">
              <a16:creationId xmlns:a16="http://schemas.microsoft.com/office/drawing/2014/main" id="{00000000-0008-0000-0100-000006000000}"/>
            </a:ext>
          </a:extLst>
        </xdr:cNvPr>
        <xdr:cNvSpPr/>
      </xdr:nvSpPr>
      <xdr:spPr>
        <a:xfrm>
          <a:off x="5959610" y="10073216"/>
          <a:ext cx="208359" cy="1217083"/>
        </a:xfrm>
        <a:prstGeom prst="rect">
          <a:avLst/>
        </a:prstGeom>
        <a:solidFill>
          <a:schemeClr val="bg1"/>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79510</xdr:colOff>
      <xdr:row>28</xdr:row>
      <xdr:rowOff>86783</xdr:rowOff>
    </xdr:from>
    <xdr:to>
      <xdr:col>2</xdr:col>
      <xdr:colOff>287869</xdr:colOff>
      <xdr:row>28</xdr:row>
      <xdr:rowOff>1303866</xdr:rowOff>
    </xdr:to>
    <xdr:sp macro="" textlink="">
      <xdr:nvSpPr>
        <xdr:cNvPr id="7" name="正方形/長方形 6">
          <a:extLst>
            <a:ext uri="{FF2B5EF4-FFF2-40B4-BE49-F238E27FC236}">
              <a16:creationId xmlns:a16="http://schemas.microsoft.com/office/drawing/2014/main" id="{00000000-0008-0000-0100-000007000000}"/>
            </a:ext>
          </a:extLst>
        </xdr:cNvPr>
        <xdr:cNvSpPr/>
      </xdr:nvSpPr>
      <xdr:spPr>
        <a:xfrm>
          <a:off x="3360343" y="10088033"/>
          <a:ext cx="208359" cy="1217083"/>
        </a:xfrm>
        <a:prstGeom prst="rect">
          <a:avLst/>
        </a:prstGeom>
        <a:solidFill>
          <a:schemeClr val="bg1"/>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8</xdr:col>
      <xdr:colOff>826558</xdr:colOff>
      <xdr:row>5</xdr:row>
      <xdr:rowOff>84667</xdr:rowOff>
    </xdr:from>
    <xdr:to>
      <xdr:col>14</xdr:col>
      <xdr:colOff>517071</xdr:colOff>
      <xdr:row>7</xdr:row>
      <xdr:rowOff>0</xdr:rowOff>
    </xdr:to>
    <xdr:sp macro="" textlink="">
      <xdr:nvSpPr>
        <xdr:cNvPr id="3" name="四角形吹き出し 2">
          <a:extLst>
            <a:ext uri="{FF2B5EF4-FFF2-40B4-BE49-F238E27FC236}">
              <a16:creationId xmlns:a16="http://schemas.microsoft.com/office/drawing/2014/main" id="{00000000-0008-0000-0400-000003000000}"/>
            </a:ext>
          </a:extLst>
        </xdr:cNvPr>
        <xdr:cNvSpPr/>
      </xdr:nvSpPr>
      <xdr:spPr>
        <a:xfrm>
          <a:off x="2527451" y="1690310"/>
          <a:ext cx="4711549" cy="405190"/>
        </a:xfrm>
        <a:prstGeom prst="wedgeRectCallout">
          <a:avLst>
            <a:gd name="adj1" fmla="val -55818"/>
            <a:gd name="adj2" fmla="val -49547"/>
          </a:avLst>
        </a:prstGeom>
        <a:solidFill>
          <a:schemeClr val="bg1">
            <a:lumMod val="9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自由にワークシートのタイトルを入れることができます。</a:t>
          </a:r>
        </a:p>
      </xdr:txBody>
    </xdr:sp>
    <xdr:clientData/>
  </xdr:twoCellAnchor>
  <xdr:twoCellAnchor>
    <xdr:from>
      <xdr:col>19</xdr:col>
      <xdr:colOff>77928</xdr:colOff>
      <xdr:row>2</xdr:row>
      <xdr:rowOff>206375</xdr:rowOff>
    </xdr:from>
    <xdr:to>
      <xdr:col>66</xdr:col>
      <xdr:colOff>380999</xdr:colOff>
      <xdr:row>3</xdr:row>
      <xdr:rowOff>126999</xdr:rowOff>
    </xdr:to>
    <xdr:sp macro="" textlink="">
      <xdr:nvSpPr>
        <xdr:cNvPr id="4" name="四角形吹き出し 3">
          <a:extLst>
            <a:ext uri="{FF2B5EF4-FFF2-40B4-BE49-F238E27FC236}">
              <a16:creationId xmlns:a16="http://schemas.microsoft.com/office/drawing/2014/main" id="{00000000-0008-0000-0400-000004000000}"/>
            </a:ext>
          </a:extLst>
        </xdr:cNvPr>
        <xdr:cNvSpPr/>
      </xdr:nvSpPr>
      <xdr:spPr>
        <a:xfrm>
          <a:off x="9637564" y="806739"/>
          <a:ext cx="4967435" cy="405533"/>
        </a:xfrm>
        <a:prstGeom prst="wedgeRectCallout">
          <a:avLst>
            <a:gd name="adj1" fmla="val -55040"/>
            <a:gd name="adj2" fmla="val -54675"/>
          </a:avLst>
        </a:prstGeom>
        <a:solidFill>
          <a:schemeClr val="bg1">
            <a:lumMod val="9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400">
              <a:solidFill>
                <a:schemeClr val="tx1"/>
              </a:solidFill>
              <a:latin typeface="HG丸ｺﾞｼｯｸM-PRO" panose="020F0600000000000000" pitchFamily="50" charset="-128"/>
              <a:ea typeface="HG丸ｺﾞｼｯｸM-PRO" panose="020F0600000000000000" pitchFamily="50" charset="-128"/>
            </a:rPr>
            <a:t>実情に応じて、英語表記や日本語表記にできます。</a:t>
          </a:r>
        </a:p>
      </xdr:txBody>
    </xdr:sp>
    <xdr:clientData/>
  </xdr:twoCellAnchor>
  <xdr:twoCellAnchor>
    <xdr:from>
      <xdr:col>19</xdr:col>
      <xdr:colOff>104074</xdr:colOff>
      <xdr:row>5</xdr:row>
      <xdr:rowOff>95044</xdr:rowOff>
    </xdr:from>
    <xdr:to>
      <xdr:col>67</xdr:col>
      <xdr:colOff>115454</xdr:colOff>
      <xdr:row>11</xdr:row>
      <xdr:rowOff>264377</xdr:rowOff>
    </xdr:to>
    <xdr:sp macro="" textlink="">
      <xdr:nvSpPr>
        <xdr:cNvPr id="5" name="四角形吹き出し 4">
          <a:extLst>
            <a:ext uri="{FF2B5EF4-FFF2-40B4-BE49-F238E27FC236}">
              <a16:creationId xmlns:a16="http://schemas.microsoft.com/office/drawing/2014/main" id="{00000000-0008-0000-0400-000005000000}"/>
            </a:ext>
          </a:extLst>
        </xdr:cNvPr>
        <xdr:cNvSpPr/>
      </xdr:nvSpPr>
      <xdr:spPr>
        <a:xfrm>
          <a:off x="9663710" y="1699862"/>
          <a:ext cx="5160653" cy="1670242"/>
        </a:xfrm>
        <a:prstGeom prst="wedgeRectCallout">
          <a:avLst>
            <a:gd name="adj1" fmla="val -57910"/>
            <a:gd name="adj2" fmla="val -52858"/>
          </a:avLst>
        </a:prstGeom>
        <a:solidFill>
          <a:schemeClr val="bg1">
            <a:lumMod val="9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400">
              <a:solidFill>
                <a:schemeClr val="tx1"/>
              </a:solidFill>
              <a:latin typeface="HG丸ｺﾞｼｯｸM-PRO" panose="020F0600000000000000" pitchFamily="50" charset="-128"/>
              <a:ea typeface="HG丸ｺﾞｼｯｸM-PRO" panose="020F0600000000000000" pitchFamily="50" charset="-128"/>
            </a:rPr>
            <a:t>　自由にワークシートの見出しを入れることができます。</a:t>
          </a:r>
          <a:endParaRPr kumimoji="1" lang="en-US" altLang="ja-JP" sz="1400">
            <a:solidFill>
              <a:schemeClr val="tx1"/>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chemeClr val="tx1"/>
              </a:solidFill>
              <a:latin typeface="HG丸ｺﾞｼｯｸM-PRO" panose="020F0600000000000000" pitchFamily="50" charset="-128"/>
              <a:ea typeface="HG丸ｺﾞｼｯｸM-PRO" panose="020F0600000000000000" pitchFamily="50" charset="-128"/>
            </a:rPr>
            <a:t>　例えば、「１、○○○・・・」とシートを作ったら次に作ったシートに</a:t>
          </a:r>
          <a:r>
            <a:rPr kumimoji="1" lang="ja-JP" altLang="ja-JP" sz="1200">
              <a:solidFill>
                <a:schemeClr val="tx1"/>
              </a:solidFill>
              <a:latin typeface="HG丸ｺﾞｼｯｸM-PRO" panose="020F0600000000000000" pitchFamily="50" charset="-128"/>
              <a:ea typeface="HG丸ｺﾞｼｯｸM-PRO" panose="020F0600000000000000" pitchFamily="50" charset="-128"/>
              <a:cs typeface="+mn-cs"/>
            </a:rPr>
            <a:t>「</a:t>
          </a:r>
          <a:r>
            <a:rPr kumimoji="1" lang="ja-JP" altLang="en-US" sz="1200">
              <a:solidFill>
                <a:schemeClr val="tx1"/>
              </a:solidFill>
              <a:latin typeface="HG丸ｺﾞｼｯｸM-PRO" panose="020F0600000000000000" pitchFamily="50" charset="-128"/>
              <a:ea typeface="HG丸ｺﾞｼｯｸM-PRO" panose="020F0600000000000000" pitchFamily="50" charset="-128"/>
              <a:cs typeface="+mn-cs"/>
            </a:rPr>
            <a:t>２</a:t>
          </a:r>
          <a:r>
            <a:rPr kumimoji="1" lang="ja-JP" altLang="ja-JP" sz="1200">
              <a:solidFill>
                <a:schemeClr val="tx1"/>
              </a:solidFill>
              <a:latin typeface="HG丸ｺﾞｼｯｸM-PRO" panose="020F0600000000000000" pitchFamily="50" charset="-128"/>
              <a:ea typeface="HG丸ｺﾞｼｯｸM-PRO" panose="020F0600000000000000" pitchFamily="50" charset="-128"/>
              <a:cs typeface="+mn-cs"/>
            </a:rPr>
            <a:t>、○○○・・・」</a:t>
          </a:r>
          <a:r>
            <a:rPr kumimoji="1" lang="ja-JP" altLang="en-US" sz="1200">
              <a:solidFill>
                <a:schemeClr val="tx1"/>
              </a:solidFill>
              <a:latin typeface="HG丸ｺﾞｼｯｸM-PRO" panose="020F0600000000000000" pitchFamily="50" charset="-128"/>
              <a:ea typeface="HG丸ｺﾞｼｯｸM-PRO" panose="020F0600000000000000" pitchFamily="50" charset="-128"/>
              <a:cs typeface="+mn-cs"/>
            </a:rPr>
            <a:t>と</a:t>
          </a:r>
          <a:r>
            <a:rPr kumimoji="1" lang="ja-JP" altLang="en-US" sz="1400">
              <a:solidFill>
                <a:schemeClr val="tx1"/>
              </a:solidFill>
              <a:latin typeface="HG丸ｺﾞｼｯｸM-PRO" panose="020F0600000000000000" pitchFamily="50" charset="-128"/>
              <a:ea typeface="HG丸ｺﾞｼｯｸM-PRO" panose="020F0600000000000000" pitchFamily="50" charset="-128"/>
              <a:cs typeface="+mn-cs"/>
            </a:rPr>
            <a:t>継続性のあるシートを作ることもできます。</a:t>
          </a:r>
          <a:endParaRPr kumimoji="1" lang="en-US" altLang="ja-JP" sz="1400">
            <a:solidFill>
              <a:schemeClr val="tx1"/>
            </a:solidFill>
            <a:latin typeface="HG丸ｺﾞｼｯｸM-PRO" panose="020F0600000000000000" pitchFamily="50" charset="-128"/>
            <a:ea typeface="HG丸ｺﾞｼｯｸM-PRO" panose="020F0600000000000000" pitchFamily="50" charset="-128"/>
            <a:cs typeface="+mn-cs"/>
          </a:endParaRPr>
        </a:p>
        <a:p>
          <a:pPr algn="l"/>
          <a:r>
            <a:rPr kumimoji="1" lang="en-US" altLang="ja-JP" sz="1400">
              <a:solidFill>
                <a:schemeClr val="tx1"/>
              </a:solidFill>
              <a:latin typeface="HG丸ｺﾞｼｯｸM-PRO" panose="020F0600000000000000" pitchFamily="50" charset="-128"/>
              <a:ea typeface="HG丸ｺﾞｼｯｸM-PRO" panose="020F0600000000000000" pitchFamily="50" charset="-128"/>
              <a:cs typeface="+mn-cs"/>
            </a:rPr>
            <a:t>※</a:t>
          </a:r>
          <a:r>
            <a:rPr kumimoji="1" lang="ja-JP" altLang="en-US" sz="1400">
              <a:solidFill>
                <a:schemeClr val="tx1"/>
              </a:solidFill>
              <a:latin typeface="HG丸ｺﾞｼｯｸM-PRO" panose="020F0600000000000000" pitchFamily="50" charset="-128"/>
              <a:ea typeface="HG丸ｺﾞｼｯｸM-PRO" panose="020F0600000000000000" pitchFamily="50" charset="-128"/>
              <a:cs typeface="+mn-cs"/>
            </a:rPr>
            <a:t>「チャレンジ見出し」も同様</a:t>
          </a:r>
          <a:endParaRPr kumimoji="1" lang="ja-JP" altLang="en-US" sz="1600">
            <a:solidFill>
              <a:schemeClr val="tx1"/>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19</xdr:col>
      <xdr:colOff>70795</xdr:colOff>
      <xdr:row>12</xdr:row>
      <xdr:rowOff>29138</xdr:rowOff>
    </xdr:from>
    <xdr:to>
      <xdr:col>67</xdr:col>
      <xdr:colOff>473363</xdr:colOff>
      <xdr:row>17</xdr:row>
      <xdr:rowOff>46182</xdr:rowOff>
    </xdr:to>
    <xdr:sp macro="" textlink="">
      <xdr:nvSpPr>
        <xdr:cNvPr id="6" name="四角形吹き出し 5">
          <a:extLst>
            <a:ext uri="{FF2B5EF4-FFF2-40B4-BE49-F238E27FC236}">
              <a16:creationId xmlns:a16="http://schemas.microsoft.com/office/drawing/2014/main" id="{00000000-0008-0000-0400-000006000000}"/>
            </a:ext>
          </a:extLst>
        </xdr:cNvPr>
        <xdr:cNvSpPr/>
      </xdr:nvSpPr>
      <xdr:spPr>
        <a:xfrm>
          <a:off x="9630431" y="3527411"/>
          <a:ext cx="5551841" cy="1356316"/>
        </a:xfrm>
        <a:prstGeom prst="wedgeRectCallout">
          <a:avLst>
            <a:gd name="adj1" fmla="val -54756"/>
            <a:gd name="adj2" fmla="val -27535"/>
          </a:avLst>
        </a:prstGeom>
        <a:solidFill>
          <a:schemeClr val="bg1">
            <a:lumMod val="9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400">
              <a:solidFill>
                <a:schemeClr val="tx1"/>
              </a:solidFill>
              <a:latin typeface="HG丸ｺﾞｼｯｸM-PRO" panose="020F0600000000000000" pitchFamily="50" charset="-128"/>
              <a:ea typeface="HG丸ｺﾞｼｯｸM-PRO" panose="020F0600000000000000" pitchFamily="50" charset="-128"/>
            </a:rPr>
            <a:t>「英語　短文」と「意味」の欄に入力をしてください。</a:t>
          </a:r>
          <a:endParaRPr kumimoji="1" lang="en-US" altLang="ja-JP" sz="1400">
            <a:solidFill>
              <a:schemeClr val="tx1"/>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chemeClr val="tx1"/>
              </a:solidFill>
              <a:latin typeface="HG丸ｺﾞｼｯｸM-PRO" panose="020F0600000000000000" pitchFamily="50" charset="-128"/>
              <a:ea typeface="HG丸ｺﾞｼｯｸM-PRO" panose="020F0600000000000000" pitchFamily="50" charset="-128"/>
            </a:rPr>
            <a:t>「</a:t>
          </a:r>
          <a:r>
            <a:rPr kumimoji="1" lang="en-US" altLang="ja-JP" sz="1400">
              <a:solidFill>
                <a:schemeClr val="tx1"/>
              </a:solidFill>
              <a:latin typeface="HG丸ｺﾞｼｯｸM-PRO" panose="020F0600000000000000" pitchFamily="50" charset="-128"/>
              <a:ea typeface="HG丸ｺﾞｼｯｸM-PRO" panose="020F0600000000000000" pitchFamily="50" charset="-128"/>
            </a:rPr>
            <a:t>No.</a:t>
          </a:r>
          <a:r>
            <a:rPr kumimoji="1" lang="ja-JP" altLang="en-US" sz="1400">
              <a:solidFill>
                <a:schemeClr val="tx1"/>
              </a:solidFill>
              <a:latin typeface="HG丸ｺﾞｼｯｸM-PRO" panose="020F0600000000000000" pitchFamily="50" charset="-128"/>
              <a:ea typeface="HG丸ｺﾞｼｯｸM-PRO" panose="020F0600000000000000" pitchFamily="50" charset="-128"/>
            </a:rPr>
            <a:t>」の欄も好きな番号に変更ができます。</a:t>
          </a:r>
          <a:endParaRPr kumimoji="1" lang="en-US" altLang="ja-JP" sz="1400">
            <a:solidFill>
              <a:schemeClr val="tx1"/>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chemeClr val="tx1"/>
              </a:solidFill>
              <a:latin typeface="HG丸ｺﾞｼｯｸM-PRO" panose="020F0600000000000000" pitchFamily="50" charset="-128"/>
              <a:ea typeface="HG丸ｺﾞｼｯｸM-PRO" panose="020F0600000000000000" pitchFamily="50" charset="-128"/>
            </a:rPr>
            <a:t>「英語　短文」の欄は、英数半角で入力をしてください。スペースも同様です。</a:t>
          </a:r>
          <a:endParaRPr kumimoji="1" lang="en-US" altLang="ja-JP" sz="1400">
            <a:solidFill>
              <a:schemeClr val="tx1"/>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19</xdr:col>
      <xdr:colOff>348384</xdr:colOff>
      <xdr:row>21</xdr:row>
      <xdr:rowOff>2</xdr:rowOff>
    </xdr:from>
    <xdr:to>
      <xdr:col>68</xdr:col>
      <xdr:colOff>46181</xdr:colOff>
      <xdr:row>30</xdr:row>
      <xdr:rowOff>173183</xdr:rowOff>
    </xdr:to>
    <xdr:sp macro="" textlink="">
      <xdr:nvSpPr>
        <xdr:cNvPr id="7" name="四角形吹き出し 6">
          <a:extLst>
            <a:ext uri="{FF2B5EF4-FFF2-40B4-BE49-F238E27FC236}">
              <a16:creationId xmlns:a16="http://schemas.microsoft.com/office/drawing/2014/main" id="{00000000-0008-0000-0400-000007000000}"/>
            </a:ext>
          </a:extLst>
        </xdr:cNvPr>
        <xdr:cNvSpPr/>
      </xdr:nvSpPr>
      <xdr:spPr>
        <a:xfrm>
          <a:off x="9908020" y="6788729"/>
          <a:ext cx="5331979" cy="3209636"/>
        </a:xfrm>
        <a:prstGeom prst="wedgeRectCallout">
          <a:avLst>
            <a:gd name="adj1" fmla="val -60893"/>
            <a:gd name="adj2" fmla="val 968"/>
          </a:avLst>
        </a:prstGeom>
        <a:solidFill>
          <a:schemeClr val="bg1">
            <a:lumMod val="9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400">
              <a:solidFill>
                <a:schemeClr val="tx1"/>
              </a:solidFill>
              <a:latin typeface="HG丸ｺﾞｼｯｸM-PRO" panose="020F0600000000000000" pitchFamily="50" charset="-128"/>
              <a:ea typeface="HG丸ｺﾞｼｯｸM-PRO" panose="020F0600000000000000" pitchFamily="50" charset="-128"/>
            </a:rPr>
            <a:t>　「英語　短文」の裏面「チャレンジ」のところを穴埋め問題にしたり、場合によっては、「英語　短文」は入力しておき、「意味」を空欄にして意味を問うチャレンジも可能です。</a:t>
          </a:r>
          <a:endParaRPr kumimoji="1" lang="en-US" altLang="ja-JP" sz="1400">
            <a:solidFill>
              <a:schemeClr val="tx1"/>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chemeClr val="tx1"/>
              </a:solidFill>
              <a:latin typeface="HG丸ｺﾞｼｯｸM-PRO" panose="020F0600000000000000" pitchFamily="50" charset="-128"/>
              <a:ea typeface="HG丸ｺﾞｼｯｸM-PRO" panose="020F0600000000000000" pitchFamily="50" charset="-128"/>
            </a:rPr>
            <a:t>　</a:t>
          </a:r>
          <a:r>
            <a:rPr kumimoji="1" lang="en-US" altLang="ja-JP" sz="1400" b="1">
              <a:solidFill>
                <a:srgbClr val="FF0000"/>
              </a:solidFill>
              <a:latin typeface="HG丸ｺﾞｼｯｸM-PRO" panose="020F0600000000000000" pitchFamily="50" charset="-128"/>
              <a:ea typeface="HG丸ｺﾞｼｯｸM-PRO" panose="020F0600000000000000" pitchFamily="50" charset="-128"/>
            </a:rPr>
            <a:t>※</a:t>
          </a:r>
          <a:r>
            <a:rPr kumimoji="1" lang="ja-JP" altLang="en-US" sz="1400" b="1">
              <a:solidFill>
                <a:srgbClr val="FF0000"/>
              </a:solidFill>
              <a:latin typeface="HG丸ｺﾞｼｯｸM-PRO" panose="020F0600000000000000" pitchFamily="50" charset="-128"/>
              <a:ea typeface="HG丸ｺﾞｼｯｸM-PRO" panose="020F0600000000000000" pitchFamily="50" charset="-128"/>
            </a:rPr>
            <a:t>注意！　</a:t>
          </a:r>
          <a:endParaRPr kumimoji="1" lang="en-US" altLang="ja-JP" sz="1400" b="1">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400" b="0">
              <a:solidFill>
                <a:sysClr val="windowText" lastClr="000000"/>
              </a:solidFill>
              <a:latin typeface="HG丸ｺﾞｼｯｸM-PRO" panose="020F0600000000000000" pitchFamily="50" charset="-128"/>
              <a:ea typeface="HG丸ｺﾞｼｯｸM-PRO" panose="020F0600000000000000" pitchFamily="50" charset="-128"/>
            </a:rPr>
            <a:t>①</a:t>
          </a:r>
          <a:r>
            <a:rPr kumimoji="1" lang="ja-JP" altLang="en-US" sz="1400">
              <a:solidFill>
                <a:schemeClr val="tx1"/>
              </a:solidFill>
              <a:latin typeface="HG丸ｺﾞｼｯｸM-PRO" panose="020F0600000000000000" pitchFamily="50" charset="-128"/>
              <a:ea typeface="HG丸ｺﾞｼｯｸM-PRO" panose="020F0600000000000000" pitchFamily="50" charset="-128"/>
            </a:rPr>
            <a:t>穴埋めにする場合、スペースは、半角（直接入力）しか反応しないので気を付けてください。全角のスペースを使うとワークシートで罫線が出ず、ただの空白になります。「英語短文　穴埋め</a:t>
          </a:r>
          <a:r>
            <a:rPr kumimoji="1" lang="en-US" altLang="ja-JP" sz="1400">
              <a:solidFill>
                <a:schemeClr val="tx1"/>
              </a:solidFill>
              <a:latin typeface="HG丸ｺﾞｼｯｸM-PRO" panose="020F0600000000000000" pitchFamily="50" charset="-128"/>
              <a:ea typeface="HG丸ｺﾞｼｯｸM-PRO" panose="020F0600000000000000" pitchFamily="50" charset="-128"/>
            </a:rPr>
            <a:t>A</a:t>
          </a:r>
          <a:r>
            <a:rPr kumimoji="1" lang="ja-JP" altLang="en-US" sz="1400">
              <a:solidFill>
                <a:schemeClr val="tx1"/>
              </a:solidFill>
              <a:latin typeface="HG丸ｺﾞｼｯｸM-PRO" panose="020F0600000000000000" pitchFamily="50" charset="-128"/>
              <a:ea typeface="HG丸ｺﾞｼｯｸM-PRO" panose="020F0600000000000000" pitchFamily="50" charset="-128"/>
            </a:rPr>
            <a:t>・</a:t>
          </a:r>
          <a:r>
            <a:rPr kumimoji="1" lang="en-US" altLang="ja-JP" sz="1400">
              <a:solidFill>
                <a:schemeClr val="tx1"/>
              </a:solidFill>
              <a:latin typeface="HG丸ｺﾞｼｯｸM-PRO" panose="020F0600000000000000" pitchFamily="50" charset="-128"/>
              <a:ea typeface="HG丸ｺﾞｼｯｸM-PRO" panose="020F0600000000000000" pitchFamily="50" charset="-128"/>
            </a:rPr>
            <a:t>B</a:t>
          </a:r>
          <a:r>
            <a:rPr kumimoji="1" lang="ja-JP" altLang="en-US" sz="1400">
              <a:solidFill>
                <a:schemeClr val="tx1"/>
              </a:solidFill>
              <a:latin typeface="HG丸ｺﾞｼｯｸM-PRO" panose="020F0600000000000000" pitchFamily="50" charset="-128"/>
              <a:ea typeface="HG丸ｺﾞｼｯｸM-PRO" panose="020F0600000000000000" pitchFamily="50" charset="-128"/>
            </a:rPr>
            <a:t>」シートに内容が飛びます。</a:t>
          </a:r>
          <a:endParaRPr kumimoji="1" lang="en-US" altLang="ja-JP" sz="1400">
            <a:solidFill>
              <a:schemeClr val="tx1"/>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chemeClr val="tx1"/>
              </a:solidFill>
              <a:latin typeface="HG丸ｺﾞｼｯｸM-PRO" panose="020F0600000000000000" pitchFamily="50" charset="-128"/>
              <a:ea typeface="HG丸ｺﾞｼｯｸM-PRO" panose="020F0600000000000000" pitchFamily="50" charset="-128"/>
            </a:rPr>
            <a:t>②ここの</a:t>
          </a:r>
          <a:r>
            <a:rPr kumimoji="1" lang="ja-JP" altLang="en-US" sz="1400" b="1" u="sng">
              <a:solidFill>
                <a:schemeClr val="tx1"/>
              </a:solidFill>
              <a:latin typeface="HG丸ｺﾞｼｯｸM-PRO" panose="020F0600000000000000" pitchFamily="50" charset="-128"/>
              <a:ea typeface="HG丸ｺﾞｼｯｸM-PRO" panose="020F0600000000000000" pitchFamily="50" charset="-128"/>
            </a:rPr>
            <a:t>「英語　短文」の英文は、「英語短文　穴埋め　</a:t>
          </a:r>
          <a:r>
            <a:rPr kumimoji="1" lang="en-US" altLang="ja-JP" sz="1400" b="1" u="sng">
              <a:solidFill>
                <a:schemeClr val="tx1"/>
              </a:solidFill>
              <a:latin typeface="HG丸ｺﾞｼｯｸM-PRO" panose="020F0600000000000000" pitchFamily="50" charset="-128"/>
              <a:ea typeface="HG丸ｺﾞｼｯｸM-PRO" panose="020F0600000000000000" pitchFamily="50" charset="-128"/>
            </a:rPr>
            <a:t>A</a:t>
          </a:r>
          <a:r>
            <a:rPr kumimoji="1" lang="ja-JP" altLang="en-US" sz="1400" b="1" u="sng">
              <a:solidFill>
                <a:schemeClr val="tx1"/>
              </a:solidFill>
              <a:latin typeface="HG丸ｺﾞｼｯｸM-PRO" panose="020F0600000000000000" pitchFamily="50" charset="-128"/>
              <a:ea typeface="HG丸ｺﾞｼｯｸM-PRO" panose="020F0600000000000000" pitchFamily="50" charset="-128"/>
            </a:rPr>
            <a:t>」と「英語短文　穴埋め　</a:t>
          </a:r>
          <a:r>
            <a:rPr kumimoji="1" lang="en-US" altLang="ja-JP" sz="1400" b="1" u="sng">
              <a:solidFill>
                <a:schemeClr val="tx1"/>
              </a:solidFill>
              <a:latin typeface="HG丸ｺﾞｼｯｸM-PRO" panose="020F0600000000000000" pitchFamily="50" charset="-128"/>
              <a:ea typeface="HG丸ｺﾞｼｯｸM-PRO" panose="020F0600000000000000" pitchFamily="50" charset="-128"/>
            </a:rPr>
            <a:t>B</a:t>
          </a:r>
          <a:r>
            <a:rPr kumimoji="1" lang="ja-JP" altLang="en-US" sz="1400" b="1" u="sng">
              <a:solidFill>
                <a:schemeClr val="tx1"/>
              </a:solidFill>
              <a:latin typeface="HG丸ｺﾞｼｯｸM-PRO" panose="020F0600000000000000" pitchFamily="50" charset="-128"/>
              <a:ea typeface="HG丸ｺﾞｼｯｸM-PRO" panose="020F0600000000000000" pitchFamily="50" charset="-128"/>
            </a:rPr>
            <a:t>」と</a:t>
          </a:r>
          <a:r>
            <a:rPr kumimoji="1" lang="ja-JP" altLang="en-US" sz="1400" b="1" u="sng">
              <a:solidFill>
                <a:srgbClr val="FF0000"/>
              </a:solidFill>
              <a:latin typeface="HG丸ｺﾞｼｯｸM-PRO" panose="020F0600000000000000" pitchFamily="50" charset="-128"/>
              <a:ea typeface="HG丸ｺﾞｼｯｸM-PRO" panose="020F0600000000000000" pitchFamily="50" charset="-128"/>
            </a:rPr>
            <a:t>共用</a:t>
          </a:r>
          <a:r>
            <a:rPr kumimoji="1" lang="ja-JP" altLang="en-US" sz="1400" b="1" u="sng">
              <a:solidFill>
                <a:schemeClr val="tx1"/>
              </a:solidFill>
              <a:latin typeface="HG丸ｺﾞｼｯｸM-PRO" panose="020F0600000000000000" pitchFamily="50" charset="-128"/>
              <a:ea typeface="HG丸ｺﾞｼｯｸM-PRO" panose="020F0600000000000000" pitchFamily="50" charset="-128"/>
            </a:rPr>
            <a:t>です</a:t>
          </a:r>
          <a:r>
            <a:rPr kumimoji="1" lang="ja-JP" altLang="en-US" sz="1400">
              <a:solidFill>
                <a:schemeClr val="tx1"/>
              </a:solidFill>
              <a:latin typeface="HG丸ｺﾞｼｯｸM-PRO" panose="020F0600000000000000" pitchFamily="50" charset="-128"/>
              <a:ea typeface="HG丸ｺﾞｼｯｸM-PRO" panose="020F0600000000000000" pitchFamily="50" charset="-128"/>
            </a:rPr>
            <a:t>。</a:t>
          </a:r>
          <a:endParaRPr kumimoji="1" lang="en-US" altLang="ja-JP" sz="1400">
            <a:solidFill>
              <a:schemeClr val="tx1"/>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19</xdr:col>
      <xdr:colOff>62428</xdr:colOff>
      <xdr:row>17</xdr:row>
      <xdr:rowOff>164109</xdr:rowOff>
    </xdr:from>
    <xdr:to>
      <xdr:col>66</xdr:col>
      <xdr:colOff>242453</xdr:colOff>
      <xdr:row>20</xdr:row>
      <xdr:rowOff>171666</xdr:rowOff>
    </xdr:to>
    <xdr:sp macro="" textlink="">
      <xdr:nvSpPr>
        <xdr:cNvPr id="8" name="四角形吹き出し 7">
          <a:extLst>
            <a:ext uri="{FF2B5EF4-FFF2-40B4-BE49-F238E27FC236}">
              <a16:creationId xmlns:a16="http://schemas.microsoft.com/office/drawing/2014/main" id="{00000000-0008-0000-0400-000008000000}"/>
            </a:ext>
          </a:extLst>
        </xdr:cNvPr>
        <xdr:cNvSpPr/>
      </xdr:nvSpPr>
      <xdr:spPr>
        <a:xfrm>
          <a:off x="9622064" y="5001654"/>
          <a:ext cx="4844389" cy="1566194"/>
        </a:xfrm>
        <a:prstGeom prst="wedgeRectCallout">
          <a:avLst>
            <a:gd name="adj1" fmla="val -70318"/>
            <a:gd name="adj2" fmla="val -5049"/>
          </a:avLst>
        </a:prstGeom>
        <a:solidFill>
          <a:schemeClr val="bg1">
            <a:lumMod val="9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400">
              <a:solidFill>
                <a:schemeClr val="tx1"/>
              </a:solidFill>
              <a:latin typeface="HG丸ｺﾞｼｯｸM-PRO" pitchFamily="50" charset="-128"/>
              <a:ea typeface="HG丸ｺﾞｼｯｸM-PRO" pitchFamily="50" charset="-128"/>
              <a:cs typeface="+mn-cs"/>
            </a:rPr>
            <a:t>　</a:t>
          </a:r>
          <a:r>
            <a:rPr kumimoji="1" lang="ja-JP" altLang="ja-JP" sz="1400">
              <a:solidFill>
                <a:schemeClr val="tx1"/>
              </a:solidFill>
              <a:latin typeface="HG丸ｺﾞｼｯｸM-PRO" pitchFamily="50" charset="-128"/>
              <a:ea typeface="HG丸ｺﾞｼｯｸM-PRO" pitchFamily="50" charset="-128"/>
              <a:cs typeface="+mn-cs"/>
            </a:rPr>
            <a:t>ランダム表示をしたい文のＮｏ．を「</a:t>
          </a:r>
          <a:r>
            <a:rPr kumimoji="1" lang="en-US" altLang="ja-JP" sz="1400">
              <a:solidFill>
                <a:schemeClr val="tx1"/>
              </a:solidFill>
              <a:latin typeface="HG丸ｺﾞｼｯｸM-PRO" pitchFamily="50" charset="-128"/>
              <a:ea typeface="HG丸ｺﾞｼｯｸM-PRO" pitchFamily="50" charset="-128"/>
              <a:cs typeface="+mn-cs"/>
            </a:rPr>
            <a:t>No.</a:t>
          </a:r>
          <a:r>
            <a:rPr kumimoji="1" lang="ja-JP" altLang="ja-JP" sz="1400">
              <a:solidFill>
                <a:schemeClr val="tx1"/>
              </a:solidFill>
              <a:latin typeface="HG丸ｺﾞｼｯｸM-PRO" pitchFamily="50" charset="-128"/>
              <a:ea typeface="HG丸ｺﾞｼｯｸM-PRO" pitchFamily="50" charset="-128"/>
              <a:cs typeface="+mn-cs"/>
            </a:rPr>
            <a:t>入力」欄に入力</a:t>
          </a:r>
          <a:r>
            <a:rPr kumimoji="1" lang="ja-JP" altLang="en-US" sz="1400">
              <a:solidFill>
                <a:schemeClr val="tx1"/>
              </a:solidFill>
              <a:latin typeface="HG丸ｺﾞｼｯｸM-PRO" pitchFamily="50" charset="-128"/>
              <a:ea typeface="HG丸ｺﾞｼｯｸM-PRO" pitchFamily="50" charset="-128"/>
              <a:cs typeface="+mn-cs"/>
            </a:rPr>
            <a:t>すると</a:t>
          </a:r>
          <a:r>
            <a:rPr kumimoji="1" lang="ja-JP" altLang="en-US" sz="1400">
              <a:solidFill>
                <a:schemeClr val="tx1"/>
              </a:solidFill>
              <a:latin typeface="HG丸ｺﾞｼｯｸM-PRO" pitchFamily="50" charset="-128"/>
              <a:ea typeface="HG丸ｺﾞｼｯｸM-PRO" pitchFamily="50" charset="-128"/>
            </a:rPr>
            <a:t>「ならべかえ１文」「ならべかえ２文」シートに</a:t>
          </a:r>
          <a:endParaRPr kumimoji="1" lang="en-US" altLang="ja-JP" sz="1400">
            <a:solidFill>
              <a:schemeClr val="tx1"/>
            </a:solidFill>
            <a:latin typeface="HG丸ｺﾞｼｯｸM-PRO" pitchFamily="50" charset="-128"/>
            <a:ea typeface="HG丸ｺﾞｼｯｸM-PRO" pitchFamily="50" charset="-128"/>
          </a:endParaRPr>
        </a:p>
        <a:p>
          <a:pPr algn="l"/>
          <a:r>
            <a:rPr kumimoji="1" lang="ja-JP" altLang="en-US" sz="1400">
              <a:solidFill>
                <a:schemeClr val="tx1"/>
              </a:solidFill>
              <a:latin typeface="HG丸ｺﾞｼｯｸM-PRO" pitchFamily="50" charset="-128"/>
              <a:ea typeface="HG丸ｺﾞｼｯｸM-PRO" pitchFamily="50" charset="-128"/>
            </a:rPr>
            <a:t>１２語まで（「</a:t>
          </a:r>
          <a:r>
            <a:rPr kumimoji="1" lang="en-US" altLang="ja-JP" sz="1400">
              <a:solidFill>
                <a:schemeClr val="tx1"/>
              </a:solidFill>
              <a:latin typeface="HG丸ｺﾞｼｯｸM-PRO" pitchFamily="50" charset="-128"/>
              <a:ea typeface="HG丸ｺﾞｼｯｸM-PRO" pitchFamily="50" charset="-128"/>
            </a:rPr>
            <a:t>.</a:t>
          </a:r>
          <a:r>
            <a:rPr kumimoji="1" lang="ja-JP" altLang="en-US" sz="1400">
              <a:solidFill>
                <a:schemeClr val="tx1"/>
              </a:solidFill>
              <a:latin typeface="HG丸ｺﾞｼｯｸM-PRO" pitchFamily="50" charset="-128"/>
              <a:ea typeface="HG丸ｺﾞｼｯｸM-PRO" pitchFamily="50" charset="-128"/>
            </a:rPr>
            <a:t>（ピリオド）「？」含まず）ならランダムで表示されます。</a:t>
          </a:r>
          <a:endParaRPr kumimoji="1" lang="en-US" altLang="ja-JP" sz="1400">
            <a:solidFill>
              <a:schemeClr val="tx1"/>
            </a:solidFill>
            <a:latin typeface="HG丸ｺﾞｼｯｸM-PRO" pitchFamily="50" charset="-128"/>
            <a:ea typeface="HG丸ｺﾞｼｯｸM-PRO" pitchFamily="50" charset="-128"/>
          </a:endParaRPr>
        </a:p>
        <a:p>
          <a:pPr algn="l"/>
          <a:r>
            <a:rPr kumimoji="1" lang="ja-JP" altLang="en-US" sz="1400">
              <a:solidFill>
                <a:schemeClr val="tx1"/>
              </a:solidFill>
              <a:latin typeface="HG丸ｺﾞｼｯｸM-PRO" pitchFamily="50" charset="-128"/>
              <a:ea typeface="HG丸ｺﾞｼｯｸM-PRO" pitchFamily="50" charset="-128"/>
            </a:rPr>
            <a:t>（英数半角で入力をしてください。）</a:t>
          </a:r>
          <a:endParaRPr kumimoji="1" lang="en-US" altLang="ja-JP" sz="1400">
            <a:solidFill>
              <a:schemeClr val="tx1"/>
            </a:solidFill>
            <a:latin typeface="HG丸ｺﾞｼｯｸM-PRO" pitchFamily="50" charset="-128"/>
            <a:ea typeface="HG丸ｺﾞｼｯｸM-PRO" pitchFamily="50" charset="-128"/>
          </a:endParaRPr>
        </a:p>
      </xdr:txBody>
    </xdr:sp>
    <xdr:clientData/>
  </xdr:twoCellAnchor>
  <xdr:twoCellAnchor>
    <xdr:from>
      <xdr:col>19</xdr:col>
      <xdr:colOff>659529</xdr:colOff>
      <xdr:row>31</xdr:row>
      <xdr:rowOff>253999</xdr:rowOff>
    </xdr:from>
    <xdr:to>
      <xdr:col>68</xdr:col>
      <xdr:colOff>138546</xdr:colOff>
      <xdr:row>40</xdr:row>
      <xdr:rowOff>34636</xdr:rowOff>
    </xdr:to>
    <xdr:sp macro="" textlink="">
      <xdr:nvSpPr>
        <xdr:cNvPr id="9" name="四角形吹き出し 6">
          <a:extLst>
            <a:ext uri="{FF2B5EF4-FFF2-40B4-BE49-F238E27FC236}">
              <a16:creationId xmlns:a16="http://schemas.microsoft.com/office/drawing/2014/main" id="{0F8FE103-B131-4196-A614-E6AFB3203D1A}"/>
            </a:ext>
          </a:extLst>
        </xdr:cNvPr>
        <xdr:cNvSpPr/>
      </xdr:nvSpPr>
      <xdr:spPr>
        <a:xfrm>
          <a:off x="10219165" y="10494817"/>
          <a:ext cx="5113199" cy="2851728"/>
        </a:xfrm>
        <a:prstGeom prst="wedgeRectCallout">
          <a:avLst>
            <a:gd name="adj1" fmla="val -59513"/>
            <a:gd name="adj2" fmla="val -27643"/>
          </a:avLst>
        </a:prstGeom>
        <a:solidFill>
          <a:schemeClr val="bg1">
            <a:lumMod val="9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400">
              <a:solidFill>
                <a:schemeClr val="tx1"/>
              </a:solidFill>
              <a:latin typeface="HG丸ｺﾞｼｯｸM-PRO" panose="020F0600000000000000" pitchFamily="50" charset="-128"/>
              <a:ea typeface="HG丸ｺﾞｼｯｸM-PRO" panose="020F0600000000000000" pitchFamily="50" charset="-128"/>
            </a:rPr>
            <a:t>「英語短文　穴埋め　</a:t>
          </a:r>
          <a:r>
            <a:rPr kumimoji="1" lang="en-US" altLang="ja-JP" sz="1400">
              <a:solidFill>
                <a:schemeClr val="tx1"/>
              </a:solidFill>
              <a:latin typeface="HG丸ｺﾞｼｯｸM-PRO" panose="020F0600000000000000" pitchFamily="50" charset="-128"/>
              <a:ea typeface="HG丸ｺﾞｼｯｸM-PRO" panose="020F0600000000000000" pitchFamily="50" charset="-128"/>
            </a:rPr>
            <a:t>B</a:t>
          </a:r>
          <a:r>
            <a:rPr kumimoji="1" lang="ja-JP" altLang="en-US" sz="1400">
              <a:solidFill>
                <a:schemeClr val="tx1"/>
              </a:solidFill>
              <a:latin typeface="HG丸ｺﾞｼｯｸM-PRO" panose="020F0600000000000000" pitchFamily="50" charset="-128"/>
              <a:ea typeface="HG丸ｺﾞｼｯｸM-PRO" panose="020F0600000000000000" pitchFamily="50" charset="-128"/>
            </a:rPr>
            <a:t>」用の入力欄です。</a:t>
          </a:r>
          <a:endParaRPr kumimoji="1" lang="en-US" altLang="ja-JP" sz="1400">
            <a:solidFill>
              <a:schemeClr val="tx1"/>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chemeClr val="tx1"/>
              </a:solidFill>
              <a:latin typeface="HG丸ｺﾞｼｯｸM-PRO" panose="020F0600000000000000" pitchFamily="50" charset="-128"/>
              <a:ea typeface="HG丸ｺﾞｼｯｸM-PRO" panose="020F0600000000000000" pitchFamily="50" charset="-128"/>
            </a:rPr>
            <a:t>自分の考えに合う言葉を選択させて英文を書かせたい場合に活用してください。使用する場合は、「英文　短文」の中から２つ選び、日本語訳をつけてください。このとき「（したいことを選んで</a:t>
          </a:r>
          <a:r>
            <a:rPr kumimoji="1" lang="en-US" altLang="ja-JP" sz="1400">
              <a:solidFill>
                <a:schemeClr val="tx1"/>
              </a:solidFill>
              <a:latin typeface="HG丸ｺﾞｼｯｸM-PRO" panose="020F0600000000000000" pitchFamily="50" charset="-128"/>
              <a:ea typeface="HG丸ｺﾞｼｯｸM-PRO" panose="020F0600000000000000" pitchFamily="50" charset="-128"/>
            </a:rPr>
            <a:t>…</a:t>
          </a:r>
          <a:r>
            <a:rPr kumimoji="1" lang="ja-JP" altLang="en-US" sz="1400">
              <a:solidFill>
                <a:schemeClr val="tx1"/>
              </a:solidFill>
              <a:latin typeface="HG丸ｺﾞｼｯｸM-PRO" panose="020F0600000000000000" pitchFamily="50" charset="-128"/>
              <a:ea typeface="HG丸ｺﾞｼｯｸM-PRO" panose="020F0600000000000000" pitchFamily="50" charset="-128"/>
            </a:rPr>
            <a:t>）」のようにどのような言葉を選ぶのかの指示も書くとよいでしょう。</a:t>
          </a:r>
          <a:endParaRPr kumimoji="1" lang="en-US" altLang="ja-JP" sz="1400">
            <a:solidFill>
              <a:schemeClr val="tx1"/>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chemeClr val="tx1"/>
              </a:solidFill>
              <a:latin typeface="HG丸ｺﾞｼｯｸM-PRO" panose="020F0600000000000000" pitchFamily="50" charset="-128"/>
              <a:ea typeface="HG丸ｺﾞｼｯｸM-PRO" panose="020F0600000000000000" pitchFamily="50" charset="-128"/>
            </a:rPr>
            <a:t>　必要がなければ、空欄のままで大丈夫です。</a:t>
          </a:r>
          <a:endParaRPr kumimoji="1" lang="en-US" altLang="ja-JP" sz="1400">
            <a:solidFill>
              <a:schemeClr val="tx1"/>
            </a:solidFill>
            <a:latin typeface="HG丸ｺﾞｼｯｸM-PRO" panose="020F0600000000000000" pitchFamily="50" charset="-128"/>
            <a:ea typeface="HG丸ｺﾞｼｯｸM-PRO" panose="020F0600000000000000" pitchFamily="50" charset="-128"/>
          </a:endParaRPr>
        </a:p>
        <a:p>
          <a:pPr algn="l"/>
          <a:r>
            <a:rPr kumimoji="1" lang="en-US" altLang="ja-JP" sz="1400">
              <a:solidFill>
                <a:schemeClr val="tx1"/>
              </a:solidFill>
              <a:latin typeface="HG丸ｺﾞｼｯｸM-PRO" panose="020F0600000000000000" pitchFamily="50" charset="-128"/>
              <a:ea typeface="HG丸ｺﾞｼｯｸM-PRO" panose="020F0600000000000000" pitchFamily="50" charset="-128"/>
            </a:rPr>
            <a:t>※</a:t>
          </a:r>
          <a:r>
            <a:rPr kumimoji="1" lang="ja-JP" altLang="ja-JP" sz="1400">
              <a:solidFill>
                <a:schemeClr val="tx1"/>
              </a:solidFill>
              <a:effectLst/>
              <a:latin typeface="HG丸ｺﾞｼｯｸM-PRO" panose="020F0600000000000000" pitchFamily="50" charset="-128"/>
              <a:ea typeface="HG丸ｺﾞｼｯｸM-PRO" panose="020F0600000000000000" pitchFamily="50" charset="-128"/>
              <a:cs typeface="+mn-cs"/>
            </a:rPr>
            <a:t>「英語短文　穴埋め　</a:t>
          </a:r>
          <a:r>
            <a:rPr kumimoji="1" lang="en-US" altLang="ja-JP" sz="1400">
              <a:solidFill>
                <a:schemeClr val="tx1"/>
              </a:solidFill>
              <a:effectLst/>
              <a:latin typeface="HG丸ｺﾞｼｯｸM-PRO" panose="020F0600000000000000" pitchFamily="50" charset="-128"/>
              <a:ea typeface="HG丸ｺﾞｼｯｸM-PRO" panose="020F0600000000000000" pitchFamily="50" charset="-128"/>
              <a:cs typeface="+mn-cs"/>
            </a:rPr>
            <a:t>B</a:t>
          </a:r>
          <a:r>
            <a:rPr kumimoji="1" lang="ja-JP" altLang="ja-JP" sz="1400">
              <a:solidFill>
                <a:schemeClr val="tx1"/>
              </a:solidFill>
              <a:effectLst/>
              <a:latin typeface="HG丸ｺﾞｼｯｸM-PRO" panose="020F0600000000000000" pitchFamily="50" charset="-128"/>
              <a:ea typeface="HG丸ｺﾞｼｯｸM-PRO" panose="020F0600000000000000" pitchFamily="50" charset="-128"/>
              <a:cs typeface="+mn-cs"/>
            </a:rPr>
            <a:t>」</a:t>
          </a:r>
          <a:r>
            <a:rPr kumimoji="1" lang="ja-JP" altLang="en-US" sz="1400">
              <a:solidFill>
                <a:schemeClr val="tx1"/>
              </a:solidFill>
              <a:effectLst/>
              <a:latin typeface="HG丸ｺﾞｼｯｸM-PRO" panose="020F0600000000000000" pitchFamily="50" charset="-128"/>
              <a:ea typeface="HG丸ｺﾞｼｯｸM-PRO" panose="020F0600000000000000" pitchFamily="50" charset="-128"/>
              <a:cs typeface="+mn-cs"/>
            </a:rPr>
            <a:t>は開発途中のものですが、利用できる範囲でご活用ください。</a:t>
          </a:r>
          <a:endParaRPr kumimoji="1" lang="en-US" altLang="ja-JP" sz="1400">
            <a:solidFill>
              <a:schemeClr val="tx1"/>
            </a:solidFill>
            <a:latin typeface="HG丸ｺﾞｼｯｸM-PRO" panose="020F0600000000000000" pitchFamily="50" charset="-128"/>
            <a:ea typeface="HG丸ｺﾞｼｯｸM-PRO" panose="020F0600000000000000" pitchFamily="50" charset="-128"/>
          </a:endParaRPr>
        </a:p>
      </xdr:txBody>
    </xdr:sp>
    <xdr:clientData/>
  </xdr:twoCellAnchor>
  <xdr:twoCellAnchor editAs="oneCell">
    <xdr:from>
      <xdr:col>14</xdr:col>
      <xdr:colOff>115455</xdr:colOff>
      <xdr:row>47</xdr:row>
      <xdr:rowOff>0</xdr:rowOff>
    </xdr:from>
    <xdr:to>
      <xdr:col>19</xdr:col>
      <xdr:colOff>69054</xdr:colOff>
      <xdr:row>48</xdr:row>
      <xdr:rowOff>23091</xdr:rowOff>
    </xdr:to>
    <xdr:pic>
      <xdr:nvPicPr>
        <xdr:cNvPr id="10" name="図 9">
          <a:extLst>
            <a:ext uri="{FF2B5EF4-FFF2-40B4-BE49-F238E27FC236}">
              <a16:creationId xmlns:a16="http://schemas.microsoft.com/office/drawing/2014/main" id="{83A1C2A5-73A1-4B6D-9D69-79B3635621A3}"/>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37138" b="38723"/>
        <a:stretch/>
      </xdr:blipFill>
      <xdr:spPr>
        <a:xfrm>
          <a:off x="6280728" y="15124545"/>
          <a:ext cx="3347962" cy="404091"/>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12</xdr:col>
      <xdr:colOff>13607</xdr:colOff>
      <xdr:row>2</xdr:row>
      <xdr:rowOff>108857</xdr:rowOff>
    </xdr:from>
    <xdr:to>
      <xdr:col>12</xdr:col>
      <xdr:colOff>204107</xdr:colOff>
      <xdr:row>2</xdr:row>
      <xdr:rowOff>680357</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5728607" y="594632"/>
          <a:ext cx="190500" cy="571500"/>
        </a:xfrm>
        <a:prstGeom prst="rect">
          <a:avLst/>
        </a:prstGeom>
        <a:solidFill>
          <a:schemeClr val="bg1"/>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12</xdr:col>
      <xdr:colOff>13607</xdr:colOff>
      <xdr:row>2</xdr:row>
      <xdr:rowOff>108857</xdr:rowOff>
    </xdr:from>
    <xdr:to>
      <xdr:col>12</xdr:col>
      <xdr:colOff>204107</xdr:colOff>
      <xdr:row>2</xdr:row>
      <xdr:rowOff>680357</xdr:rowOff>
    </xdr:to>
    <xdr:sp macro="" textlink="">
      <xdr:nvSpPr>
        <xdr:cNvPr id="2" name="正方形/長方形 1">
          <a:extLst>
            <a:ext uri="{FF2B5EF4-FFF2-40B4-BE49-F238E27FC236}">
              <a16:creationId xmlns:a16="http://schemas.microsoft.com/office/drawing/2014/main" id="{00000000-0008-0000-0700-000002000000}"/>
            </a:ext>
          </a:extLst>
        </xdr:cNvPr>
        <xdr:cNvSpPr/>
      </xdr:nvSpPr>
      <xdr:spPr>
        <a:xfrm>
          <a:off x="5728607" y="594632"/>
          <a:ext cx="190500" cy="571500"/>
        </a:xfrm>
        <a:prstGeom prst="rect">
          <a:avLst/>
        </a:prstGeom>
        <a:solidFill>
          <a:schemeClr val="bg1"/>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12</xdr:col>
      <xdr:colOff>13607</xdr:colOff>
      <xdr:row>2</xdr:row>
      <xdr:rowOff>108857</xdr:rowOff>
    </xdr:from>
    <xdr:to>
      <xdr:col>12</xdr:col>
      <xdr:colOff>204107</xdr:colOff>
      <xdr:row>2</xdr:row>
      <xdr:rowOff>680357</xdr:rowOff>
    </xdr:to>
    <xdr:sp macro="" textlink="">
      <xdr:nvSpPr>
        <xdr:cNvPr id="9" name="正方形/長方形 8">
          <a:extLst>
            <a:ext uri="{FF2B5EF4-FFF2-40B4-BE49-F238E27FC236}">
              <a16:creationId xmlns:a16="http://schemas.microsoft.com/office/drawing/2014/main" id="{00000000-0008-0000-0800-000009000000}"/>
            </a:ext>
          </a:extLst>
        </xdr:cNvPr>
        <xdr:cNvSpPr/>
      </xdr:nvSpPr>
      <xdr:spPr>
        <a:xfrm>
          <a:off x="5728607" y="775607"/>
          <a:ext cx="190500" cy="571500"/>
        </a:xfrm>
        <a:prstGeom prst="rect">
          <a:avLst/>
        </a:prstGeom>
        <a:solidFill>
          <a:schemeClr val="bg1"/>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5DCDCC-FF28-4C1F-924D-44FA04397662}">
  <sheetPr>
    <tabColor rgb="FF00B0F0"/>
  </sheetPr>
  <dimension ref="A1"/>
  <sheetViews>
    <sheetView zoomScale="89" workbookViewId="0">
      <selection activeCell="R7" sqref="R7"/>
    </sheetView>
  </sheetViews>
  <sheetFormatPr defaultRowHeight="13" x14ac:dyDescent="0.2"/>
  <cols>
    <col min="1" max="16384" width="8.7265625" style="146"/>
  </cols>
  <sheetData/>
  <sheetProtection algorithmName="SHA-512" hashValue="3t0I5njlLCfy00dPY3VXPr6i11W8DdJjiis2PFkxBD1Y0yMQUcDeiRvPnF9HGCaaXS/8aoUlYe2280ZmHdhXHQ==" saltValue="rgLphhAzcR5vhk/3a+0BHw==" spinCount="100000" sheet="1" objects="1" scenarios="1" selectLockedCells="1" selectUnlockedCells="1"/>
  <phoneticPr fontId="1"/>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sheetPr>
  <dimension ref="A1:V47"/>
  <sheetViews>
    <sheetView showZeros="0" zoomScale="70" zoomScaleNormal="70" workbookViewId="0">
      <selection activeCell="S27" sqref="S27:V27"/>
    </sheetView>
  </sheetViews>
  <sheetFormatPr defaultColWidth="6.26953125" defaultRowHeight="13" x14ac:dyDescent="0.2"/>
  <cols>
    <col min="1" max="16384" width="6.26953125" style="43"/>
  </cols>
  <sheetData>
    <row r="1" spans="1:22" ht="31.5" customHeight="1" x14ac:dyDescent="0.2">
      <c r="A1" s="229" t="str">
        <f>'英語　短文　入力シート'!I5</f>
        <v>英語の文に慣れ親しもう☆</v>
      </c>
      <c r="B1" s="229"/>
      <c r="C1" s="229"/>
      <c r="D1" s="229"/>
      <c r="E1" s="229"/>
      <c r="F1" s="229"/>
      <c r="G1" s="229"/>
      <c r="H1" s="229"/>
      <c r="I1" s="229"/>
      <c r="J1" s="229"/>
      <c r="K1" s="229"/>
      <c r="L1" s="229"/>
      <c r="M1" s="229"/>
      <c r="N1" s="229"/>
      <c r="O1" s="229"/>
      <c r="P1" s="229"/>
      <c r="Q1" s="229"/>
      <c r="U1" s="230" t="str">
        <f>'英語　短文　入力シート'!D10</f>
        <v>No.40</v>
      </c>
      <c r="V1" s="230"/>
    </row>
    <row r="2" spans="1:22" ht="6.75" customHeight="1" x14ac:dyDescent="0.2">
      <c r="A2" s="83"/>
      <c r="B2" s="83"/>
      <c r="C2" s="83"/>
      <c r="D2" s="83"/>
      <c r="E2" s="83"/>
      <c r="F2" s="83"/>
      <c r="G2" s="83"/>
      <c r="H2" s="83"/>
      <c r="I2" s="83"/>
      <c r="J2" s="83"/>
      <c r="K2" s="83"/>
      <c r="L2" s="83"/>
      <c r="M2" s="83"/>
      <c r="N2" s="83"/>
      <c r="O2" s="83"/>
      <c r="P2" s="83"/>
      <c r="Q2" s="83"/>
      <c r="U2" s="64"/>
      <c r="V2" s="64"/>
    </row>
    <row r="3" spans="1:22" ht="47.5" customHeight="1" x14ac:dyDescent="0.2">
      <c r="A3" s="65"/>
      <c r="B3" s="65"/>
      <c r="F3" s="231" t="str">
        <f>'英語　短文　入力シート'!BK5</f>
        <v>Grade     Class     No.     Name</v>
      </c>
      <c r="G3" s="231"/>
      <c r="H3" s="231"/>
      <c r="I3" s="231"/>
      <c r="J3" s="231"/>
      <c r="K3" s="231"/>
      <c r="L3" s="231"/>
      <c r="M3" s="232" t="s">
        <v>20</v>
      </c>
      <c r="N3" s="233"/>
      <c r="O3" s="233"/>
      <c r="P3" s="233"/>
      <c r="Q3" s="233"/>
      <c r="R3" s="233"/>
      <c r="S3" s="233"/>
      <c r="T3" s="233"/>
      <c r="U3" s="233"/>
      <c r="V3" s="233"/>
    </row>
    <row r="4" spans="1:22" ht="4.5" customHeight="1" x14ac:dyDescent="0.2">
      <c r="A4" s="65"/>
      <c r="B4" s="65"/>
      <c r="F4" s="84"/>
      <c r="G4" s="84"/>
      <c r="H4" s="84"/>
      <c r="I4" s="84"/>
      <c r="J4" s="84"/>
      <c r="K4" s="84"/>
      <c r="L4" s="84"/>
      <c r="M4" s="85"/>
      <c r="N4" s="86"/>
      <c r="O4" s="86"/>
      <c r="P4" s="86"/>
      <c r="Q4" s="86"/>
      <c r="R4" s="86"/>
      <c r="S4" s="86"/>
      <c r="T4" s="86"/>
      <c r="U4" s="86"/>
      <c r="V4" s="86"/>
    </row>
    <row r="5" spans="1:22" ht="23.5" x14ac:dyDescent="0.2">
      <c r="A5" s="234" t="str">
        <f>'英語　短文　入力シート'!I9</f>
        <v>１、例にならって、短文をなぞってみよう！</v>
      </c>
      <c r="B5" s="234"/>
      <c r="C5" s="234"/>
      <c r="D5" s="234"/>
      <c r="E5" s="234"/>
      <c r="F5" s="234"/>
      <c r="G5" s="234"/>
      <c r="H5" s="234"/>
      <c r="I5" s="234"/>
      <c r="J5" s="234"/>
      <c r="K5" s="234"/>
      <c r="L5" s="234"/>
      <c r="M5" s="234"/>
      <c r="N5" s="234"/>
      <c r="V5" s="69"/>
    </row>
    <row r="6" spans="1:22" ht="3.65" customHeight="1" thickBot="1" x14ac:dyDescent="0.25"/>
    <row r="7" spans="1:22" ht="46" x14ac:dyDescent="1">
      <c r="A7" s="293">
        <f>'英語　短文　入力シート'!H12</f>
        <v>1</v>
      </c>
      <c r="B7" s="243" t="str">
        <f>'英語　短文　入力シート'!I12</f>
        <v>Where do you want to go?</v>
      </c>
      <c r="C7" s="243"/>
      <c r="D7" s="243"/>
      <c r="E7" s="243"/>
      <c r="F7" s="243"/>
      <c r="G7" s="243"/>
      <c r="H7" s="243"/>
      <c r="I7" s="243"/>
      <c r="J7" s="243"/>
      <c r="K7" s="244"/>
      <c r="L7" s="293">
        <f>'英語　短文　入力シート'!H13</f>
        <v>2</v>
      </c>
      <c r="M7" s="243" t="str">
        <f>'英語　短文　入力シート'!I13</f>
        <v>I want to go to Italy.</v>
      </c>
      <c r="N7" s="243"/>
      <c r="O7" s="243"/>
      <c r="P7" s="243"/>
      <c r="Q7" s="243"/>
      <c r="R7" s="243"/>
      <c r="S7" s="243"/>
      <c r="T7" s="243"/>
      <c r="U7" s="243"/>
      <c r="V7" s="244"/>
    </row>
    <row r="8" spans="1:22" ht="45" customHeight="1" thickBot="1" x14ac:dyDescent="0.25">
      <c r="A8" s="294"/>
      <c r="B8" s="227" t="str">
        <f>'英語　短文　入力シート'!N12</f>
        <v>あなたはどこへ行きたいですか？</v>
      </c>
      <c r="C8" s="227"/>
      <c r="D8" s="227"/>
      <c r="E8" s="227"/>
      <c r="F8" s="227"/>
      <c r="G8" s="227"/>
      <c r="H8" s="227"/>
      <c r="I8" s="227"/>
      <c r="J8" s="227"/>
      <c r="K8" s="228"/>
      <c r="L8" s="294"/>
      <c r="M8" s="227" t="str">
        <f>'英語　短文　入力シート'!N13</f>
        <v>私は、イタリアに行きたいです。</v>
      </c>
      <c r="N8" s="227"/>
      <c r="O8" s="227"/>
      <c r="P8" s="227"/>
      <c r="Q8" s="227"/>
      <c r="R8" s="227"/>
      <c r="S8" s="227"/>
      <c r="T8" s="227"/>
      <c r="U8" s="227"/>
      <c r="V8" s="228"/>
    </row>
    <row r="9" spans="1:22" ht="67.5" customHeight="1" x14ac:dyDescent="0.2">
      <c r="A9" s="70"/>
      <c r="B9" s="237" t="str">
        <f>B7</f>
        <v>Where do you want to go?</v>
      </c>
      <c r="C9" s="237"/>
      <c r="D9" s="237"/>
      <c r="E9" s="237"/>
      <c r="F9" s="237"/>
      <c r="G9" s="237"/>
      <c r="H9" s="237"/>
      <c r="I9" s="237"/>
      <c r="J9" s="237"/>
      <c r="K9" s="238"/>
      <c r="L9" s="71"/>
      <c r="M9" s="237" t="str">
        <f>M7</f>
        <v>I want to go to Italy.</v>
      </c>
      <c r="N9" s="237"/>
      <c r="O9" s="237"/>
      <c r="P9" s="237"/>
      <c r="Q9" s="237"/>
      <c r="R9" s="237"/>
      <c r="S9" s="237"/>
      <c r="T9" s="237"/>
      <c r="U9" s="237"/>
      <c r="V9" s="238"/>
    </row>
    <row r="10" spans="1:22" ht="67.5" customHeight="1" thickBot="1" x14ac:dyDescent="0.25">
      <c r="A10" s="70"/>
      <c r="B10" s="239" t="str">
        <f>B7</f>
        <v>Where do you want to go?</v>
      </c>
      <c r="C10" s="239"/>
      <c r="D10" s="239"/>
      <c r="E10" s="239"/>
      <c r="F10" s="239"/>
      <c r="G10" s="239"/>
      <c r="H10" s="239"/>
      <c r="I10" s="239"/>
      <c r="J10" s="239"/>
      <c r="K10" s="240"/>
      <c r="L10" s="72"/>
      <c r="M10" s="239" t="str">
        <f>M7</f>
        <v>I want to go to Italy.</v>
      </c>
      <c r="N10" s="239"/>
      <c r="O10" s="239"/>
      <c r="P10" s="239"/>
      <c r="Q10" s="239"/>
      <c r="R10" s="239"/>
      <c r="S10" s="239"/>
      <c r="T10" s="239"/>
      <c r="U10" s="239"/>
      <c r="V10" s="240"/>
    </row>
    <row r="11" spans="1:22" ht="46" x14ac:dyDescent="1">
      <c r="A11" s="293">
        <f>'英語　短文　入力シート'!H14</f>
        <v>3</v>
      </c>
      <c r="B11" s="243" t="str">
        <f>'英語　短文　入力シート'!I14</f>
        <v>Why?</v>
      </c>
      <c r="C11" s="243"/>
      <c r="D11" s="243"/>
      <c r="E11" s="243"/>
      <c r="F11" s="243"/>
      <c r="G11" s="243"/>
      <c r="H11" s="243"/>
      <c r="I11" s="243"/>
      <c r="J11" s="243"/>
      <c r="K11" s="244"/>
      <c r="L11" s="293">
        <f>'英語　短文　入力シート'!H15</f>
        <v>4</v>
      </c>
      <c r="M11" s="243" t="str">
        <f>'英語　短文　入力シート'!I15</f>
        <v>Because I want to eat pizza.</v>
      </c>
      <c r="N11" s="243"/>
      <c r="O11" s="243"/>
      <c r="P11" s="243"/>
      <c r="Q11" s="243"/>
      <c r="R11" s="243"/>
      <c r="S11" s="243"/>
      <c r="T11" s="243"/>
      <c r="U11" s="243"/>
      <c r="V11" s="244"/>
    </row>
    <row r="12" spans="1:22" ht="45" customHeight="1" thickBot="1" x14ac:dyDescent="0.25">
      <c r="A12" s="294"/>
      <c r="B12" s="227" t="str">
        <f>'英語　短文　入力シート'!N14</f>
        <v>なぜですか？</v>
      </c>
      <c r="C12" s="227"/>
      <c r="D12" s="227"/>
      <c r="E12" s="227"/>
      <c r="F12" s="227"/>
      <c r="G12" s="227"/>
      <c r="H12" s="227"/>
      <c r="I12" s="227"/>
      <c r="J12" s="227"/>
      <c r="K12" s="228"/>
      <c r="L12" s="294"/>
      <c r="M12" s="227" t="str">
        <f>'英語　短文　入力シート'!N15</f>
        <v>なぜなら、私はピザを食べたいからです。</v>
      </c>
      <c r="N12" s="227"/>
      <c r="O12" s="227"/>
      <c r="P12" s="227"/>
      <c r="Q12" s="227"/>
      <c r="R12" s="227"/>
      <c r="S12" s="227"/>
      <c r="T12" s="227"/>
      <c r="U12" s="227"/>
      <c r="V12" s="228"/>
    </row>
    <row r="13" spans="1:22" ht="67.5" customHeight="1" x14ac:dyDescent="0.2">
      <c r="A13" s="70"/>
      <c r="B13" s="237" t="str">
        <f>B11</f>
        <v>Why?</v>
      </c>
      <c r="C13" s="237"/>
      <c r="D13" s="237"/>
      <c r="E13" s="237"/>
      <c r="F13" s="237"/>
      <c r="G13" s="237"/>
      <c r="H13" s="237"/>
      <c r="I13" s="237"/>
      <c r="J13" s="237"/>
      <c r="K13" s="238"/>
      <c r="L13" s="71"/>
      <c r="M13" s="237" t="str">
        <f>M11</f>
        <v>Because I want to eat pizza.</v>
      </c>
      <c r="N13" s="237"/>
      <c r="O13" s="237"/>
      <c r="P13" s="237"/>
      <c r="Q13" s="237"/>
      <c r="R13" s="237"/>
      <c r="S13" s="237"/>
      <c r="T13" s="237"/>
      <c r="U13" s="237"/>
      <c r="V13" s="238"/>
    </row>
    <row r="14" spans="1:22" ht="67.5" customHeight="1" thickBot="1" x14ac:dyDescent="0.25">
      <c r="A14" s="73"/>
      <c r="B14" s="245" t="str">
        <f>B11</f>
        <v>Why?</v>
      </c>
      <c r="C14" s="245"/>
      <c r="D14" s="245"/>
      <c r="E14" s="245"/>
      <c r="F14" s="245"/>
      <c r="G14" s="245"/>
      <c r="H14" s="245"/>
      <c r="I14" s="245"/>
      <c r="J14" s="245"/>
      <c r="K14" s="246"/>
      <c r="L14" s="74"/>
      <c r="M14" s="245" t="str">
        <f>M11</f>
        <v>Because I want to eat pizza.</v>
      </c>
      <c r="N14" s="245"/>
      <c r="O14" s="245"/>
      <c r="P14" s="245"/>
      <c r="Q14" s="245"/>
      <c r="R14" s="245"/>
      <c r="S14" s="245"/>
      <c r="T14" s="245"/>
      <c r="U14" s="245"/>
      <c r="V14" s="246"/>
    </row>
    <row r="15" spans="1:22" ht="3.75" customHeight="1" x14ac:dyDescent="0.2">
      <c r="A15" s="75"/>
      <c r="B15" s="76"/>
      <c r="C15" s="76"/>
      <c r="D15" s="76"/>
      <c r="E15" s="76"/>
      <c r="F15" s="76"/>
      <c r="G15" s="76"/>
      <c r="H15" s="76"/>
      <c r="I15" s="76"/>
      <c r="J15" s="76"/>
      <c r="K15" s="76"/>
      <c r="L15" s="76"/>
    </row>
    <row r="16" spans="1:22" ht="17.149999999999999" customHeight="1" x14ac:dyDescent="0.2">
      <c r="A16" s="235"/>
      <c r="B16" s="235"/>
      <c r="C16" s="235"/>
      <c r="D16" s="77"/>
      <c r="E16" s="77"/>
      <c r="F16" s="77"/>
      <c r="G16" s="77"/>
      <c r="H16" s="77"/>
      <c r="I16" s="77"/>
      <c r="J16" s="77"/>
      <c r="K16" s="77"/>
      <c r="L16" s="236" t="s">
        <v>21</v>
      </c>
      <c r="M16" s="236"/>
      <c r="N16" s="236"/>
      <c r="O16" s="236"/>
      <c r="P16" s="236"/>
      <c r="Q16" s="236"/>
      <c r="R16" s="236"/>
      <c r="S16" s="236"/>
      <c r="T16" s="236"/>
      <c r="U16" s="236"/>
      <c r="V16" s="236"/>
    </row>
    <row r="17" spans="1:22" ht="36" x14ac:dyDescent="0.2">
      <c r="A17" s="306" t="s">
        <v>26</v>
      </c>
      <c r="B17" s="306"/>
      <c r="C17" s="306"/>
      <c r="D17" s="306"/>
      <c r="E17" s="306"/>
      <c r="F17" s="306"/>
      <c r="G17" s="78"/>
      <c r="H17" s="78"/>
      <c r="I17" s="78"/>
      <c r="J17" s="78"/>
      <c r="K17" s="78"/>
      <c r="L17" s="77"/>
      <c r="U17" s="248" t="str">
        <f>U1</f>
        <v>No.40</v>
      </c>
      <c r="V17" s="248"/>
    </row>
    <row r="18" spans="1:22" ht="7" customHeight="1" x14ac:dyDescent="0.2">
      <c r="A18" s="79"/>
      <c r="B18" s="79"/>
      <c r="C18" s="79"/>
      <c r="D18" s="78"/>
      <c r="E18" s="78"/>
      <c r="F18" s="78"/>
      <c r="G18" s="78"/>
      <c r="H18" s="78"/>
      <c r="I18" s="78"/>
      <c r="J18" s="78"/>
      <c r="K18" s="78"/>
      <c r="L18" s="77"/>
    </row>
    <row r="19" spans="1:22" ht="23.5" x14ac:dyDescent="0.2">
      <c r="A19" s="307" t="str">
        <f>'英語　短文　入力シート'!I22</f>
        <v>表で書いた英文を参考に、自分の考えを書こう！</v>
      </c>
      <c r="B19" s="307"/>
      <c r="C19" s="307"/>
      <c r="D19" s="307"/>
      <c r="E19" s="307"/>
      <c r="F19" s="307"/>
      <c r="G19" s="307"/>
      <c r="H19" s="307"/>
      <c r="I19" s="307"/>
      <c r="J19" s="307"/>
      <c r="K19" s="307"/>
      <c r="L19" s="307"/>
      <c r="M19" s="307"/>
      <c r="N19" s="307"/>
      <c r="O19" s="307"/>
      <c r="P19" s="307"/>
      <c r="Q19" s="307"/>
      <c r="R19" s="307"/>
      <c r="S19" s="307"/>
      <c r="T19" s="307"/>
      <c r="U19" s="307"/>
      <c r="V19" s="307"/>
    </row>
    <row r="20" spans="1:22" ht="46" x14ac:dyDescent="0.2">
      <c r="A20" s="87">
        <f>'英語　短文　入力シート'!H25</f>
        <v>1</v>
      </c>
      <c r="B20" s="305" t="str">
        <f>'英語　短文　入力シート'!I25</f>
        <v>Where do you want to go?</v>
      </c>
      <c r="C20" s="305"/>
      <c r="D20" s="305"/>
      <c r="E20" s="305"/>
      <c r="F20" s="305"/>
      <c r="G20" s="305"/>
      <c r="H20" s="305"/>
      <c r="I20" s="305"/>
      <c r="J20" s="305"/>
      <c r="K20" s="305"/>
      <c r="L20" s="305"/>
      <c r="M20" s="305"/>
      <c r="N20" s="305"/>
      <c r="O20" s="305"/>
      <c r="P20" s="305"/>
      <c r="Q20" s="305"/>
      <c r="R20" s="305"/>
      <c r="S20" s="305"/>
      <c r="T20" s="305"/>
      <c r="U20" s="305"/>
      <c r="V20" s="305"/>
    </row>
    <row r="21" spans="1:22" ht="46" x14ac:dyDescent="0.2">
      <c r="A21" s="87">
        <v>2</v>
      </c>
      <c r="B21" s="305" t="str">
        <f>'英語　短文　入力シート'!I26</f>
        <v>I want to go to                          .</v>
      </c>
      <c r="C21" s="305"/>
      <c r="D21" s="305"/>
      <c r="E21" s="305"/>
      <c r="F21" s="305"/>
      <c r="G21" s="305"/>
      <c r="H21" s="305"/>
      <c r="I21" s="305"/>
      <c r="J21" s="305"/>
      <c r="K21" s="305"/>
      <c r="L21" s="305"/>
      <c r="M21" s="305"/>
      <c r="N21" s="305"/>
      <c r="O21" s="305"/>
      <c r="P21" s="305"/>
      <c r="Q21" s="305"/>
      <c r="R21" s="305"/>
      <c r="S21" s="305"/>
      <c r="T21" s="305"/>
      <c r="U21" s="305"/>
      <c r="V21" s="305"/>
    </row>
    <row r="22" spans="1:22" ht="46" x14ac:dyDescent="0.2">
      <c r="A22" s="87">
        <f>'英語　短文　入力シート'!H27</f>
        <v>3</v>
      </c>
      <c r="B22" s="305" t="str">
        <f>'英語　短文　入力シート'!I27</f>
        <v>Why?</v>
      </c>
      <c r="C22" s="305"/>
      <c r="D22" s="305"/>
      <c r="E22" s="305"/>
      <c r="F22" s="305"/>
      <c r="G22" s="305"/>
      <c r="H22" s="305"/>
      <c r="I22" s="305"/>
      <c r="J22" s="305"/>
      <c r="K22" s="305"/>
      <c r="L22" s="305"/>
      <c r="M22" s="305"/>
      <c r="N22" s="305"/>
      <c r="O22" s="305"/>
      <c r="P22" s="305"/>
      <c r="Q22" s="305"/>
      <c r="R22" s="305"/>
      <c r="S22" s="305"/>
      <c r="T22" s="305"/>
      <c r="U22" s="305"/>
      <c r="V22" s="305"/>
    </row>
    <row r="23" spans="1:22" ht="46" x14ac:dyDescent="0.2">
      <c r="A23" s="87">
        <v>4</v>
      </c>
      <c r="B23" s="305" t="str">
        <f>'英語　短文　入力シート'!I28</f>
        <v>Because I want to                        .</v>
      </c>
      <c r="C23" s="305"/>
      <c r="D23" s="305"/>
      <c r="E23" s="305"/>
      <c r="F23" s="305"/>
      <c r="G23" s="305"/>
      <c r="H23" s="305"/>
      <c r="I23" s="305"/>
      <c r="J23" s="305"/>
      <c r="K23" s="305"/>
      <c r="L23" s="305"/>
      <c r="M23" s="305"/>
      <c r="N23" s="305"/>
      <c r="O23" s="305"/>
      <c r="P23" s="305"/>
      <c r="Q23" s="305"/>
      <c r="R23" s="305"/>
      <c r="S23" s="305"/>
      <c r="T23" s="305"/>
      <c r="U23" s="305"/>
      <c r="V23" s="305"/>
    </row>
    <row r="24" spans="1:22" ht="4.5" customHeight="1" x14ac:dyDescent="0.2"/>
    <row r="25" spans="1:22" ht="4.5" customHeight="1" x14ac:dyDescent="0.2">
      <c r="A25" s="43" t="s">
        <v>22</v>
      </c>
    </row>
    <row r="26" spans="1:22" ht="19" x14ac:dyDescent="0.2">
      <c r="A26" s="43" t="s">
        <v>22</v>
      </c>
      <c r="B26" s="88">
        <f>'英語　短文　入力シート'!H31</f>
        <v>2</v>
      </c>
      <c r="C26" s="304" t="str">
        <f>'英語　短文　入力シート'!I31</f>
        <v>私は、　　　　　に行きたいです。（行きたい国を選んで上の空らんに書こう）</v>
      </c>
      <c r="D26" s="304"/>
      <c r="E26" s="304"/>
      <c r="F26" s="304"/>
      <c r="G26" s="304"/>
      <c r="H26" s="304"/>
      <c r="I26" s="304"/>
      <c r="J26" s="304"/>
      <c r="K26" s="304"/>
      <c r="L26" s="304"/>
      <c r="M26" s="304"/>
      <c r="N26" s="304"/>
      <c r="O26" s="304"/>
      <c r="P26" s="304"/>
      <c r="Q26" s="304"/>
      <c r="R26" s="304"/>
      <c r="S26" s="304"/>
      <c r="T26" s="304"/>
      <c r="U26" s="304"/>
      <c r="V26" s="89"/>
    </row>
    <row r="27" spans="1:22" ht="46" x14ac:dyDescent="0.2">
      <c r="A27" s="43" t="s">
        <v>22</v>
      </c>
      <c r="B27" s="90"/>
      <c r="C27" s="303" t="str">
        <f>'英語　短文　入力シート'!I32</f>
        <v>America</v>
      </c>
      <c r="D27" s="303"/>
      <c r="E27" s="303"/>
      <c r="F27" s="303"/>
      <c r="G27" s="303" t="str">
        <f>'英語　短文　入力シート'!K32</f>
        <v>Canada</v>
      </c>
      <c r="H27" s="303"/>
      <c r="I27" s="303"/>
      <c r="J27" s="303"/>
      <c r="K27" s="303" t="str">
        <f>'英語　短文　入力シート'!M32</f>
        <v>France</v>
      </c>
      <c r="L27" s="303"/>
      <c r="M27" s="303"/>
      <c r="N27" s="303"/>
      <c r="O27" s="303" t="str">
        <f>'英語　短文　入力シート'!O32</f>
        <v>Italy</v>
      </c>
      <c r="P27" s="303"/>
      <c r="Q27" s="303"/>
      <c r="R27" s="303"/>
      <c r="S27" s="303" t="str">
        <f>'英語　短文　入力シート'!Q32</f>
        <v>Egypt</v>
      </c>
      <c r="T27" s="303"/>
      <c r="U27" s="303"/>
      <c r="V27" s="303"/>
    </row>
    <row r="28" spans="1:22" ht="6.65" customHeight="1" x14ac:dyDescent="0.2">
      <c r="A28" s="43" t="s">
        <v>22</v>
      </c>
      <c r="B28" s="90"/>
      <c r="C28" s="89"/>
      <c r="D28" s="89"/>
      <c r="E28" s="89"/>
      <c r="F28" s="89"/>
      <c r="G28" s="89"/>
      <c r="H28" s="89"/>
      <c r="I28" s="89"/>
      <c r="J28" s="89"/>
      <c r="K28" s="89"/>
      <c r="L28" s="89"/>
      <c r="M28" s="89"/>
      <c r="N28" s="89"/>
      <c r="O28" s="89"/>
      <c r="P28" s="89"/>
      <c r="Q28" s="89"/>
      <c r="R28" s="89"/>
      <c r="S28" s="89"/>
      <c r="T28" s="89"/>
      <c r="U28" s="89"/>
      <c r="V28" s="89"/>
    </row>
    <row r="29" spans="1:22" ht="19" x14ac:dyDescent="0.2">
      <c r="B29" s="88">
        <f>'英語　短文　入力シート'!H34</f>
        <v>4</v>
      </c>
      <c r="C29" s="304" t="str">
        <f>'英語　短文　入力シート'!I34</f>
        <v>なぜなら、私は　　　をしたいからです。（したいことを選んで上の空らんに書こう）</v>
      </c>
      <c r="D29" s="304"/>
      <c r="E29" s="304"/>
      <c r="F29" s="304"/>
      <c r="G29" s="304"/>
      <c r="H29" s="304"/>
      <c r="I29" s="304"/>
      <c r="J29" s="304"/>
      <c r="K29" s="304"/>
      <c r="L29" s="304"/>
      <c r="M29" s="304"/>
      <c r="N29" s="304"/>
      <c r="O29" s="304"/>
      <c r="P29" s="304"/>
      <c r="Q29" s="304"/>
      <c r="R29" s="304"/>
      <c r="S29" s="304"/>
      <c r="T29" s="304"/>
      <c r="U29" s="304"/>
      <c r="V29" s="89"/>
    </row>
    <row r="30" spans="1:22" ht="46" x14ac:dyDescent="0.2">
      <c r="B30" s="89"/>
      <c r="C30" s="303" t="str">
        <f>'英語　短文　入力シート'!I35</f>
        <v>eat</v>
      </c>
      <c r="D30" s="303"/>
      <c r="E30" s="303"/>
      <c r="F30" s="303"/>
      <c r="G30" s="303" t="str">
        <f>'英語　短文　入力シート'!K35</f>
        <v>see</v>
      </c>
      <c r="H30" s="303"/>
      <c r="I30" s="303"/>
      <c r="J30" s="303"/>
      <c r="K30" s="303" t="str">
        <f>'英語　短文　入力シート'!M35</f>
        <v>go to</v>
      </c>
      <c r="L30" s="303"/>
      <c r="M30" s="303"/>
      <c r="N30" s="303"/>
      <c r="O30" s="303">
        <f>'英語　短文　入力シート'!O35</f>
        <v>0</v>
      </c>
      <c r="P30" s="303"/>
      <c r="Q30" s="303"/>
      <c r="R30" s="303"/>
      <c r="S30" s="303">
        <f>'英語　短文　入力シート'!Q35</f>
        <v>0</v>
      </c>
      <c r="T30" s="303"/>
      <c r="U30" s="303"/>
      <c r="V30" s="303"/>
    </row>
    <row r="31" spans="1:22" ht="8.15" customHeight="1" x14ac:dyDescent="0.2">
      <c r="B31" s="89"/>
      <c r="C31" s="89"/>
      <c r="D31" s="89"/>
      <c r="E31" s="89"/>
      <c r="F31" s="89"/>
      <c r="G31" s="89"/>
      <c r="H31" s="89"/>
      <c r="I31" s="89"/>
      <c r="J31" s="89"/>
      <c r="K31" s="89"/>
      <c r="L31" s="89"/>
      <c r="M31" s="89"/>
      <c r="N31" s="89"/>
      <c r="O31" s="89"/>
      <c r="P31" s="89"/>
      <c r="Q31" s="89"/>
      <c r="R31" s="89"/>
      <c r="S31" s="89"/>
      <c r="T31" s="89"/>
      <c r="U31" s="89"/>
      <c r="V31" s="89"/>
    </row>
    <row r="32" spans="1:22" ht="19" x14ac:dyDescent="0.2">
      <c r="B32" s="89"/>
      <c r="C32" s="304" t="str">
        <f>'英語　短文　入力シート'!I37</f>
        <v>必要な言葉を付け加えよう。（食べ物や場所など）</v>
      </c>
      <c r="D32" s="304"/>
      <c r="E32" s="304"/>
      <c r="F32" s="304"/>
      <c r="G32" s="304"/>
      <c r="H32" s="304"/>
      <c r="I32" s="304"/>
      <c r="J32" s="304"/>
      <c r="K32" s="304"/>
      <c r="L32" s="304"/>
      <c r="M32" s="304"/>
      <c r="N32" s="304"/>
      <c r="O32" s="304"/>
      <c r="P32" s="304"/>
      <c r="Q32" s="304"/>
      <c r="R32" s="304"/>
      <c r="S32" s="304"/>
      <c r="T32" s="304"/>
      <c r="U32" s="304"/>
      <c r="V32" s="89"/>
    </row>
    <row r="33" spans="1:22" ht="46" x14ac:dyDescent="0.2">
      <c r="B33" s="89"/>
      <c r="C33" s="303" t="str">
        <f>'英語　短文　入力シート'!I38</f>
        <v>pizza</v>
      </c>
      <c r="D33" s="303"/>
      <c r="E33" s="303"/>
      <c r="F33" s="303"/>
      <c r="G33" s="303" t="str">
        <f>'英語　短文　入力シート'!K38</f>
        <v>pasta</v>
      </c>
      <c r="H33" s="303"/>
      <c r="I33" s="303"/>
      <c r="J33" s="303"/>
      <c r="K33" s="303" t="str">
        <f>'英語　短文　入力シート'!M38</f>
        <v>a hamburger</v>
      </c>
      <c r="L33" s="303"/>
      <c r="M33" s="303"/>
      <c r="N33" s="303"/>
      <c r="O33" s="303" t="str">
        <f>'英語　短文　入力シート'!O38</f>
        <v>The Eiffel Tower</v>
      </c>
      <c r="P33" s="303"/>
      <c r="Q33" s="303"/>
      <c r="R33" s="303"/>
      <c r="S33" s="303" t="str">
        <f>'英語　短文　入力シート'!Q38</f>
        <v>pyramids</v>
      </c>
      <c r="T33" s="303"/>
      <c r="U33" s="303"/>
      <c r="V33" s="303"/>
    </row>
    <row r="34" spans="1:22" ht="46" x14ac:dyDescent="0.2">
      <c r="A34" s="43" t="s">
        <v>27</v>
      </c>
      <c r="B34" s="89"/>
      <c r="C34" s="303" t="str">
        <f>'英語　短文　入力シート'!I39</f>
        <v>Niagara Falls</v>
      </c>
      <c r="D34" s="303"/>
      <c r="E34" s="303"/>
      <c r="F34" s="303"/>
      <c r="G34" s="303" t="str">
        <f>'英語　短文　入力シート'!K39</f>
        <v>New York</v>
      </c>
      <c r="H34" s="303"/>
      <c r="I34" s="303"/>
      <c r="J34" s="303"/>
      <c r="K34" s="303" t="str">
        <f>'英語　短文　入力シート'!M39</f>
        <v>Chicago</v>
      </c>
      <c r="L34" s="303"/>
      <c r="M34" s="303"/>
      <c r="N34" s="303"/>
      <c r="O34" s="303" t="str">
        <f>'英語　短文　入力シート'!O39</f>
        <v>Paris</v>
      </c>
      <c r="P34" s="303"/>
      <c r="Q34" s="303"/>
      <c r="R34" s="303"/>
      <c r="S34" s="303" t="str">
        <f>'英語　短文　入力シート'!Q39</f>
        <v>Rome</v>
      </c>
      <c r="T34" s="303"/>
      <c r="U34" s="303"/>
      <c r="V34" s="303"/>
    </row>
    <row r="35" spans="1:22" ht="39" customHeight="1" x14ac:dyDescent="0.2"/>
    <row r="36" spans="1:22" ht="39" customHeight="1" x14ac:dyDescent="0.2">
      <c r="V36" s="43" t="s">
        <v>22</v>
      </c>
    </row>
    <row r="37" spans="1:22" ht="39" customHeight="1" x14ac:dyDescent="0.2"/>
    <row r="38" spans="1:22" ht="39" customHeight="1" x14ac:dyDescent="0.2"/>
    <row r="39" spans="1:22" ht="39" customHeight="1" x14ac:dyDescent="0.2"/>
    <row r="40" spans="1:22" ht="39" customHeight="1" x14ac:dyDescent="0.2"/>
    <row r="41" spans="1:22" ht="39" customHeight="1" x14ac:dyDescent="0.2"/>
    <row r="42" spans="1:22" ht="39" customHeight="1" x14ac:dyDescent="0.2"/>
    <row r="43" spans="1:22" ht="39" customHeight="1" x14ac:dyDescent="0.2"/>
    <row r="44" spans="1:22" ht="39" customHeight="1" x14ac:dyDescent="0.2"/>
    <row r="45" spans="1:22" ht="39" customHeight="1" x14ac:dyDescent="0.2"/>
    <row r="46" spans="1:22" ht="39" customHeight="1" x14ac:dyDescent="0.2"/>
    <row r="47" spans="1:22" ht="39" customHeight="1" x14ac:dyDescent="0.2"/>
  </sheetData>
  <sheetProtection algorithmName="SHA-512" hashValue="pBz8wUroxjS9/aeoH4ZfZT56hSPDtzt7u7z7pvK0b1emaJsoLWdmjijpXmyYO0uiSorCmn4ciw+uX/7idylhQw==" saltValue="LkOX0J73W8Kb263D/is5/Q==" spinCount="100000" sheet="1" objects="1" formatColumns="0" formatRows="0" selectLockedCells="1" selectUnlockedCells="1"/>
  <mergeCells count="57">
    <mergeCell ref="B8:K8"/>
    <mergeCell ref="A1:Q1"/>
    <mergeCell ref="U1:V1"/>
    <mergeCell ref="F3:L3"/>
    <mergeCell ref="M3:V3"/>
    <mergeCell ref="A5:N5"/>
    <mergeCell ref="A16:C16"/>
    <mergeCell ref="L16:V16"/>
    <mergeCell ref="M8:V8"/>
    <mergeCell ref="B9:K9"/>
    <mergeCell ref="M9:V9"/>
    <mergeCell ref="B10:K10"/>
    <mergeCell ref="M10:V10"/>
    <mergeCell ref="A11:A12"/>
    <mergeCell ref="B11:K11"/>
    <mergeCell ref="L11:L12"/>
    <mergeCell ref="M11:V11"/>
    <mergeCell ref="B12:K12"/>
    <mergeCell ref="A7:A8"/>
    <mergeCell ref="B7:K7"/>
    <mergeCell ref="L7:L8"/>
    <mergeCell ref="M7:V7"/>
    <mergeCell ref="M12:V12"/>
    <mergeCell ref="B13:K13"/>
    <mergeCell ref="M13:V13"/>
    <mergeCell ref="B14:K14"/>
    <mergeCell ref="M14:V14"/>
    <mergeCell ref="B22:V22"/>
    <mergeCell ref="B23:V23"/>
    <mergeCell ref="A17:F17"/>
    <mergeCell ref="U17:V17"/>
    <mergeCell ref="A19:V19"/>
    <mergeCell ref="B20:V20"/>
    <mergeCell ref="B21:V21"/>
    <mergeCell ref="C26:U26"/>
    <mergeCell ref="C27:F27"/>
    <mergeCell ref="G27:J27"/>
    <mergeCell ref="K27:N27"/>
    <mergeCell ref="O27:R27"/>
    <mergeCell ref="S27:V27"/>
    <mergeCell ref="C29:U29"/>
    <mergeCell ref="C30:F30"/>
    <mergeCell ref="G30:J30"/>
    <mergeCell ref="K30:N30"/>
    <mergeCell ref="O30:R30"/>
    <mergeCell ref="S30:V30"/>
    <mergeCell ref="C32:U32"/>
    <mergeCell ref="C33:F33"/>
    <mergeCell ref="G33:J33"/>
    <mergeCell ref="K33:N33"/>
    <mergeCell ref="O33:R33"/>
    <mergeCell ref="S33:V33"/>
    <mergeCell ref="C34:F34"/>
    <mergeCell ref="G34:J34"/>
    <mergeCell ref="K34:N34"/>
    <mergeCell ref="O34:R34"/>
    <mergeCell ref="S34:V34"/>
  </mergeCells>
  <phoneticPr fontId="1"/>
  <printOptions horizontalCentered="1" verticalCentered="1"/>
  <pageMargins left="0.43307086614173229" right="0.43307086614173229" top="0.35433070866141736" bottom="0.15748031496062992" header="0.31496062992125984" footer="0.31496062992125984"/>
  <pageSetup paperSize="9" orientation="landscape"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FF00"/>
  </sheetPr>
  <dimension ref="B1:AF22"/>
  <sheetViews>
    <sheetView tabSelected="1" zoomScale="76" zoomScaleNormal="90" workbookViewId="0">
      <selection activeCell="I2" sqref="I2:K2"/>
    </sheetView>
  </sheetViews>
  <sheetFormatPr defaultColWidth="6.90625" defaultRowHeight="30" customHeight="1" x14ac:dyDescent="0.2"/>
  <cols>
    <col min="1" max="1" width="6.90625" style="2"/>
    <col min="2" max="5" width="6.90625" style="2" hidden="1" customWidth="1"/>
    <col min="6" max="8" width="6.90625" style="2"/>
    <col min="9" max="10" width="29.453125" style="2" customWidth="1"/>
    <col min="11" max="11" width="6.90625" style="2"/>
    <col min="12" max="20" width="2.90625" style="2" hidden="1" customWidth="1"/>
    <col min="21" max="21" width="2.90625" style="2" customWidth="1"/>
    <col min="22" max="29" width="6.08984375" style="2" customWidth="1"/>
    <col min="30" max="30" width="6.90625" style="2"/>
    <col min="31" max="31" width="0" style="2" hidden="1" customWidth="1"/>
    <col min="32" max="32" width="41.08984375" style="2" hidden="1" customWidth="1"/>
    <col min="33" max="16384" width="6.90625" style="2"/>
  </cols>
  <sheetData>
    <row r="1" spans="2:32" ht="38.25" customHeight="1" x14ac:dyDescent="0.2">
      <c r="F1" s="151" t="s">
        <v>42</v>
      </c>
      <c r="G1" s="151"/>
      <c r="H1" s="151"/>
      <c r="I1" s="151"/>
      <c r="K1" s="17"/>
      <c r="L1" s="17"/>
      <c r="M1" s="17"/>
      <c r="N1" s="17"/>
      <c r="O1" s="17"/>
      <c r="P1" s="17"/>
      <c r="Q1" s="17"/>
      <c r="R1" s="17"/>
      <c r="S1" s="17"/>
      <c r="T1" s="17"/>
      <c r="U1" s="17"/>
      <c r="V1" s="17"/>
    </row>
    <row r="2" spans="2:32" ht="30" customHeight="1" x14ac:dyDescent="0.2">
      <c r="F2" s="149" t="s">
        <v>9</v>
      </c>
      <c r="G2" s="149"/>
      <c r="H2" s="149"/>
      <c r="I2" s="150" t="s">
        <v>82</v>
      </c>
      <c r="J2" s="150"/>
      <c r="K2" s="150"/>
      <c r="L2" s="16"/>
      <c r="M2" s="16"/>
      <c r="N2" s="16"/>
      <c r="O2" s="16"/>
      <c r="P2" s="16"/>
      <c r="Q2" s="16"/>
      <c r="R2" s="16"/>
      <c r="S2" s="16"/>
      <c r="T2" s="16"/>
      <c r="V2" s="6" t="s">
        <v>3</v>
      </c>
      <c r="W2" s="33" t="s">
        <v>44</v>
      </c>
      <c r="X2" s="6" t="s">
        <v>4</v>
      </c>
      <c r="Y2" s="33" t="s">
        <v>45</v>
      </c>
      <c r="Z2" s="6" t="s">
        <v>5</v>
      </c>
      <c r="AA2" s="33" t="s">
        <v>46</v>
      </c>
      <c r="AB2" s="6" t="s">
        <v>6</v>
      </c>
      <c r="AC2" s="33" t="s">
        <v>47</v>
      </c>
      <c r="AE2" s="9" t="s">
        <v>15</v>
      </c>
      <c r="AF2" s="9" t="str">
        <f>CONCATENATE(W2,AE2,Y2,AE2,AA2,AE2,AC2)</f>
        <v>Grade     Class     No.     Name</v>
      </c>
    </row>
    <row r="3" spans="2:32" ht="9" customHeight="1" x14ac:dyDescent="0.2">
      <c r="F3" s="3"/>
      <c r="G3" s="3"/>
      <c r="H3" s="3"/>
      <c r="I3" s="4"/>
      <c r="J3" s="4"/>
      <c r="K3" s="4"/>
      <c r="L3" s="4"/>
      <c r="M3" s="4"/>
      <c r="N3" s="4"/>
      <c r="O3" s="4"/>
      <c r="P3" s="4"/>
      <c r="Q3" s="4"/>
      <c r="R3" s="4"/>
      <c r="S3" s="4"/>
      <c r="T3" s="4"/>
    </row>
    <row r="4" spans="2:32" ht="30" customHeight="1" x14ac:dyDescent="0.2">
      <c r="G4" s="5" t="s">
        <v>1</v>
      </c>
      <c r="H4" s="32">
        <v>40</v>
      </c>
      <c r="I4" s="4"/>
    </row>
    <row r="5" spans="2:32" ht="6.75" customHeight="1" x14ac:dyDescent="0.2">
      <c r="G5" s="7"/>
      <c r="I5" s="4"/>
      <c r="J5" s="8"/>
      <c r="K5" s="8"/>
      <c r="L5" s="8"/>
      <c r="M5" s="8"/>
      <c r="N5" s="8"/>
      <c r="O5" s="8"/>
      <c r="P5" s="8"/>
      <c r="Q5" s="8"/>
      <c r="R5" s="8"/>
      <c r="S5" s="8"/>
      <c r="T5" s="8"/>
    </row>
    <row r="6" spans="2:32" ht="30" customHeight="1" x14ac:dyDescent="0.2">
      <c r="F6" s="149" t="s">
        <v>2</v>
      </c>
      <c r="G6" s="149"/>
      <c r="H6" s="149"/>
      <c r="I6" s="152" t="s">
        <v>16</v>
      </c>
      <c r="J6" s="153"/>
      <c r="K6" s="154"/>
      <c r="L6" s="16"/>
      <c r="M6" s="16"/>
      <c r="N6" s="16"/>
      <c r="O6" s="16"/>
      <c r="P6" s="16"/>
      <c r="Q6" s="16"/>
      <c r="R6" s="16"/>
      <c r="S6" s="16"/>
      <c r="T6" s="16"/>
    </row>
    <row r="7" spans="2:32" ht="13" x14ac:dyDescent="0.2">
      <c r="B7" s="9" t="s">
        <v>1</v>
      </c>
      <c r="C7" s="9">
        <f>H4</f>
        <v>40</v>
      </c>
      <c r="D7" s="1" t="str">
        <f>CONCATENATE(B7,C7)</f>
        <v>No.40</v>
      </c>
    </row>
    <row r="8" spans="2:32" ht="30" customHeight="1" thickBot="1" x14ac:dyDescent="0.25">
      <c r="H8" s="10" t="s">
        <v>7</v>
      </c>
      <c r="I8" s="11" t="s">
        <v>8</v>
      </c>
      <c r="J8" s="11" t="s">
        <v>0</v>
      </c>
      <c r="M8" s="14" t="s">
        <v>31</v>
      </c>
      <c r="N8" s="14" t="s">
        <v>32</v>
      </c>
      <c r="O8" s="14" t="s">
        <v>29</v>
      </c>
      <c r="P8" s="14"/>
      <c r="Q8" s="14" t="s">
        <v>31</v>
      </c>
      <c r="R8" s="14" t="s">
        <v>32</v>
      </c>
      <c r="S8" s="14" t="s">
        <v>30</v>
      </c>
    </row>
    <row r="9" spans="2:32" ht="29" thickTop="1" x14ac:dyDescent="0.2">
      <c r="H9" s="27">
        <v>1</v>
      </c>
      <c r="I9" s="39" t="s">
        <v>83</v>
      </c>
      <c r="J9" s="28" t="s">
        <v>87</v>
      </c>
      <c r="M9" s="9">
        <f ca="1">RAND()</f>
        <v>0.18512198373568933</v>
      </c>
      <c r="N9" s="9">
        <f ca="1">RANK(M9,M9:M12)</f>
        <v>3</v>
      </c>
      <c r="O9" s="9" t="str">
        <f ca="1">VLOOKUP($N$9:$N$12,$H$9:$J$12,2)</f>
        <v>baseball</v>
      </c>
      <c r="P9" s="9"/>
      <c r="Q9" s="9">
        <f ca="1">RAND()</f>
        <v>0.13373633939250817</v>
      </c>
      <c r="R9" s="9">
        <f ca="1">RANK(Q9,Q9:Q12)</f>
        <v>3</v>
      </c>
      <c r="S9" s="9" t="str">
        <f ca="1">VLOOKUP($R$9:$R$12,$H$9:$J$12,3)</f>
        <v>野球</v>
      </c>
    </row>
    <row r="10" spans="2:32" ht="28.5" x14ac:dyDescent="0.2">
      <c r="H10" s="29">
        <v>2</v>
      </c>
      <c r="I10" s="30" t="s">
        <v>84</v>
      </c>
      <c r="J10" s="31" t="s">
        <v>88</v>
      </c>
      <c r="M10" s="9">
        <f ca="1">RAND()</f>
        <v>8.1020323912740499E-2</v>
      </c>
      <c r="N10" s="9">
        <f ca="1">RANK(M10,M9:M12)</f>
        <v>4</v>
      </c>
      <c r="O10" s="9" t="str">
        <f ca="1">VLOOKUP($N$9:$N$12,$H$9:$J$12,2)</f>
        <v>golf</v>
      </c>
      <c r="P10" s="9"/>
      <c r="Q10" s="9">
        <f ca="1">RAND()</f>
        <v>0.34646800749691298</v>
      </c>
      <c r="R10" s="9">
        <f ca="1">RANK(Q10,Q9:Q12)</f>
        <v>2</v>
      </c>
      <c r="S10" s="9" t="str">
        <f ca="1">VLOOKUP($R$9:$R$12,$H$9:$J$12,3)</f>
        <v>サッカー</v>
      </c>
    </row>
    <row r="11" spans="2:32" ht="28.5" x14ac:dyDescent="0.2">
      <c r="H11" s="29">
        <v>3</v>
      </c>
      <c r="I11" s="30" t="s">
        <v>85</v>
      </c>
      <c r="J11" s="31" t="s">
        <v>89</v>
      </c>
      <c r="M11" s="9">
        <f ca="1">RAND()</f>
        <v>0.62423471423222721</v>
      </c>
      <c r="N11" s="9">
        <f ca="1">RANK(M11,M9:M12)</f>
        <v>1</v>
      </c>
      <c r="O11" s="9" t="str">
        <f ca="1">VLOOKUP($N$9:$N$12,$H$9:$J$12,2)</f>
        <v>tennis</v>
      </c>
      <c r="P11" s="9"/>
      <c r="Q11" s="9">
        <f ca="1">RAND()</f>
        <v>5.7906702136459764E-2</v>
      </c>
      <c r="R11" s="9">
        <f ca="1">RANK(Q11,Q9:Q12)</f>
        <v>4</v>
      </c>
      <c r="S11" s="9" t="str">
        <f ca="1">VLOOKUP($R$9:$R$12,$H$9:$J$12,3)</f>
        <v>ゴルフ</v>
      </c>
    </row>
    <row r="12" spans="2:32" ht="28.5" x14ac:dyDescent="0.2">
      <c r="H12" s="29">
        <v>4</v>
      </c>
      <c r="I12" s="30" t="s">
        <v>86</v>
      </c>
      <c r="J12" s="31" t="s">
        <v>90</v>
      </c>
      <c r="M12" s="9">
        <f ca="1">RAND()</f>
        <v>0.19167092655521645</v>
      </c>
      <c r="N12" s="9">
        <f ca="1">RANK(M12,M9:M12)</f>
        <v>2</v>
      </c>
      <c r="O12" s="9" t="str">
        <f ca="1">VLOOKUP($N$9:$N$12,$H$9:$J$12,2)</f>
        <v>soccer</v>
      </c>
      <c r="P12" s="9"/>
      <c r="Q12" s="9">
        <f ca="1">RAND()</f>
        <v>0.42261196143078528</v>
      </c>
      <c r="R12" s="9">
        <f ca="1">RANK(Q12,Q9:Q12)</f>
        <v>1</v>
      </c>
      <c r="S12" s="9" t="str">
        <f ca="1">VLOOKUP($R$9:$R$12,$H$9:$J$12,3)</f>
        <v>テニス</v>
      </c>
    </row>
    <row r="16" spans="2:32" ht="15" customHeight="1" x14ac:dyDescent="0.2"/>
    <row r="17" spans="6:26" ht="5.5" customHeight="1" x14ac:dyDescent="0.2"/>
    <row r="18" spans="6:26" ht="8" customHeight="1" x14ac:dyDescent="0.2">
      <c r="F18" s="147" t="s">
        <v>133</v>
      </c>
      <c r="G18" s="148"/>
      <c r="H18" s="148"/>
      <c r="I18" s="148"/>
      <c r="J18" s="148"/>
      <c r="K18" s="148"/>
      <c r="L18" s="148"/>
      <c r="M18" s="148"/>
      <c r="N18" s="148"/>
      <c r="O18" s="148"/>
      <c r="P18" s="148"/>
      <c r="Q18" s="148"/>
      <c r="R18" s="148"/>
      <c r="S18" s="148"/>
      <c r="T18" s="148"/>
      <c r="U18" s="148"/>
      <c r="V18" s="148"/>
      <c r="W18" s="148"/>
      <c r="X18" s="148"/>
      <c r="Y18" s="148"/>
      <c r="Z18" s="148"/>
    </row>
    <row r="19" spans="6:26" ht="17" customHeight="1" x14ac:dyDescent="0.2">
      <c r="F19" s="148"/>
      <c r="G19" s="148"/>
      <c r="H19" s="148"/>
      <c r="I19" s="148"/>
      <c r="J19" s="148"/>
      <c r="K19" s="148"/>
      <c r="L19" s="148"/>
      <c r="M19" s="148"/>
      <c r="N19" s="148"/>
      <c r="O19" s="148"/>
      <c r="P19" s="148"/>
      <c r="Q19" s="148"/>
      <c r="R19" s="148"/>
      <c r="S19" s="148"/>
      <c r="T19" s="148"/>
      <c r="U19" s="148"/>
      <c r="V19" s="148"/>
      <c r="W19" s="148"/>
      <c r="X19" s="148"/>
      <c r="Y19" s="148"/>
      <c r="Z19" s="148"/>
    </row>
    <row r="20" spans="6:26" ht="19.5" customHeight="1" x14ac:dyDescent="0.2">
      <c r="F20" s="148"/>
      <c r="G20" s="148"/>
      <c r="H20" s="148"/>
      <c r="I20" s="148"/>
      <c r="J20" s="148"/>
      <c r="K20" s="148"/>
      <c r="L20" s="148"/>
      <c r="M20" s="148"/>
      <c r="N20" s="148"/>
      <c r="O20" s="148"/>
      <c r="P20" s="148"/>
      <c r="Q20" s="148"/>
      <c r="R20" s="148"/>
      <c r="S20" s="148"/>
      <c r="T20" s="148"/>
      <c r="U20" s="148"/>
      <c r="V20" s="148"/>
      <c r="W20" s="148"/>
      <c r="X20" s="148"/>
      <c r="Y20" s="148"/>
      <c r="Z20" s="148"/>
    </row>
    <row r="21" spans="6:26" ht="19.5" customHeight="1" x14ac:dyDescent="0.2">
      <c r="F21" s="148"/>
      <c r="G21" s="148"/>
      <c r="H21" s="148"/>
      <c r="I21" s="148"/>
      <c r="J21" s="148"/>
      <c r="K21" s="148"/>
      <c r="L21" s="148"/>
      <c r="M21" s="148"/>
      <c r="N21" s="148"/>
      <c r="O21" s="148"/>
      <c r="P21" s="148"/>
      <c r="Q21" s="148"/>
      <c r="R21" s="148"/>
      <c r="S21" s="148"/>
      <c r="T21" s="148"/>
      <c r="U21" s="148"/>
      <c r="V21" s="148"/>
      <c r="W21" s="148"/>
      <c r="X21" s="148"/>
      <c r="Y21" s="148"/>
      <c r="Z21" s="148"/>
    </row>
    <row r="22" spans="6:26" ht="19.5" customHeight="1" x14ac:dyDescent="0.2">
      <c r="F22" s="148"/>
      <c r="G22" s="148"/>
      <c r="H22" s="148"/>
      <c r="I22" s="148"/>
      <c r="J22" s="148"/>
      <c r="K22" s="148"/>
      <c r="L22" s="148"/>
      <c r="M22" s="148"/>
      <c r="N22" s="148"/>
      <c r="O22" s="148"/>
      <c r="P22" s="148"/>
      <c r="Q22" s="148"/>
      <c r="R22" s="148"/>
      <c r="S22" s="148"/>
      <c r="T22" s="148"/>
      <c r="U22" s="148"/>
      <c r="V22" s="148"/>
      <c r="W22" s="148"/>
      <c r="X22" s="148"/>
      <c r="Y22" s="148"/>
      <c r="Z22" s="148"/>
    </row>
  </sheetData>
  <sheetProtection algorithmName="SHA-512" hashValue="wCAvvz53cXHfQ2AsSi6kJM1aNOiyEgEIPBmIBtZkn1Hio84TJDoFHPNML6Egb7tYu70Qdh6qVgVHQF7y54tRlQ==" saltValue="9geTSgaLCYsnqu9jUIx+XA==" spinCount="100000" sheet="1" objects="1" scenarios="1" selectLockedCells="1"/>
  <mergeCells count="6">
    <mergeCell ref="F18:Z22"/>
    <mergeCell ref="F2:H2"/>
    <mergeCell ref="I2:K2"/>
    <mergeCell ref="F1:I1"/>
    <mergeCell ref="F6:H6"/>
    <mergeCell ref="I6:K6"/>
  </mergeCells>
  <phoneticPr fontId="1"/>
  <pageMargins left="0.70866141732283472" right="0.70866141732283472" top="0.74803149606299213" bottom="0.74803149606299213" header="0.31496062992125984" footer="0.31496062992125984"/>
  <pageSetup paperSize="9" scale="9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E28"/>
  <sheetViews>
    <sheetView zoomScale="50" zoomScaleNormal="50" workbookViewId="0">
      <selection activeCell="F27" sqref="F27"/>
    </sheetView>
  </sheetViews>
  <sheetFormatPr defaultColWidth="9" defaultRowHeight="13" x14ac:dyDescent="0.2"/>
  <cols>
    <col min="1" max="1" width="9" style="38"/>
    <col min="2" max="5" width="34" style="38" customWidth="1"/>
    <col min="6" max="16384" width="9" style="38"/>
  </cols>
  <sheetData>
    <row r="1" spans="1:5" ht="39" customHeight="1" x14ac:dyDescent="0.2">
      <c r="A1" s="158" t="str">
        <f>'英単語　入力シート'!I2</f>
        <v>英単語に慣れ親しもう！【スポーツ編】（３分間）</v>
      </c>
      <c r="B1" s="158"/>
      <c r="C1" s="158"/>
      <c r="D1" s="158"/>
      <c r="E1" s="44" t="str">
        <f>'英単語　入力シート'!D7</f>
        <v>No.40</v>
      </c>
    </row>
    <row r="2" spans="1:5" ht="10.5" customHeight="1" x14ac:dyDescent="0.2">
      <c r="A2" s="45"/>
      <c r="B2" s="45"/>
      <c r="C2" s="45"/>
      <c r="D2" s="45"/>
      <c r="E2" s="46"/>
    </row>
    <row r="3" spans="1:5" ht="45.75" customHeight="1" x14ac:dyDescent="0.2">
      <c r="B3" s="159" t="str">
        <f>'英単語　入力シート'!AF2</f>
        <v>Grade     Class     No.     Name</v>
      </c>
      <c r="C3" s="159"/>
      <c r="D3" s="160" t="s">
        <v>19</v>
      </c>
      <c r="E3" s="161"/>
    </row>
    <row r="4" spans="1:5" ht="6.65" customHeight="1" x14ac:dyDescent="0.2">
      <c r="C4" s="47"/>
      <c r="D4" s="48"/>
      <c r="E4" s="48"/>
    </row>
    <row r="5" spans="1:5" ht="36" customHeight="1" x14ac:dyDescent="0.2">
      <c r="A5" s="162" t="str">
        <f>'英単語　入力シート'!I6</f>
        <v>１、例にならって、文字をなぞってみよう！横に書き進もう。</v>
      </c>
      <c r="B5" s="162"/>
      <c r="C5" s="162"/>
      <c r="D5" s="162"/>
    </row>
    <row r="6" spans="1:5" ht="2.25" customHeight="1" x14ac:dyDescent="0.2"/>
    <row r="7" spans="1:5" ht="27.75" customHeight="1" x14ac:dyDescent="0.2">
      <c r="A7" s="49"/>
      <c r="B7" s="50">
        <v>1</v>
      </c>
      <c r="C7" s="50">
        <v>2</v>
      </c>
      <c r="D7" s="50">
        <v>3</v>
      </c>
      <c r="E7" s="50">
        <v>4</v>
      </c>
    </row>
    <row r="8" spans="1:5" ht="46.5" customHeight="1" x14ac:dyDescent="0.2">
      <c r="A8" s="51" t="s">
        <v>0</v>
      </c>
      <c r="B8" s="52" t="str">
        <f>'英単語　入力シート'!J9</f>
        <v>テニス</v>
      </c>
      <c r="C8" s="52" t="str">
        <f>'英単語　入力シート'!J10</f>
        <v>サッカー</v>
      </c>
      <c r="D8" s="52" t="str">
        <f>'英単語　入力シート'!J11</f>
        <v>野球</v>
      </c>
      <c r="E8" s="52" t="str">
        <f>'英単語　入力シート'!J12</f>
        <v>ゴルフ</v>
      </c>
    </row>
    <row r="9" spans="1:5" ht="102.75" customHeight="1" x14ac:dyDescent="0.2">
      <c r="A9" s="163" t="s">
        <v>8</v>
      </c>
      <c r="B9" s="53" t="str">
        <f>'英単語　入力シート'!I9</f>
        <v>tennis</v>
      </c>
      <c r="C9" s="53" t="str">
        <f>'英単語　入力シート'!I10</f>
        <v>soccer</v>
      </c>
      <c r="D9" s="53" t="str">
        <f>'英単語　入力シート'!I11</f>
        <v>baseball</v>
      </c>
      <c r="E9" s="53" t="str">
        <f>'英単語　入力シート'!I12</f>
        <v>golf</v>
      </c>
    </row>
    <row r="10" spans="1:5" ht="102.75" customHeight="1" x14ac:dyDescent="0.2">
      <c r="A10" s="164"/>
      <c r="B10" s="54" t="str">
        <f>B$9</f>
        <v>tennis</v>
      </c>
      <c r="C10" s="54" t="str">
        <f t="shared" ref="C10:E11" si="0">C$9</f>
        <v>soccer</v>
      </c>
      <c r="D10" s="54" t="str">
        <f t="shared" si="0"/>
        <v>baseball</v>
      </c>
      <c r="E10" s="54" t="str">
        <f t="shared" si="0"/>
        <v>golf</v>
      </c>
    </row>
    <row r="11" spans="1:5" ht="102.75" customHeight="1" x14ac:dyDescent="0.2">
      <c r="A11" s="165"/>
      <c r="B11" s="54" t="str">
        <f>B$9</f>
        <v>tennis</v>
      </c>
      <c r="C11" s="54" t="str">
        <f t="shared" si="0"/>
        <v>soccer</v>
      </c>
      <c r="D11" s="54" t="str">
        <f t="shared" si="0"/>
        <v>baseball</v>
      </c>
      <c r="E11" s="54" t="str">
        <f t="shared" si="0"/>
        <v>golf</v>
      </c>
    </row>
    <row r="12" spans="1:5" ht="22.5" customHeight="1" x14ac:dyDescent="0.2">
      <c r="D12" s="166" t="s">
        <v>14</v>
      </c>
      <c r="E12" s="166"/>
    </row>
    <row r="13" spans="1:5" ht="7.5" customHeight="1" x14ac:dyDescent="0.2">
      <c r="D13" s="55"/>
      <c r="E13" s="55"/>
    </row>
    <row r="14" spans="1:5" ht="46" x14ac:dyDescent="0.2">
      <c r="A14" s="155" t="s">
        <v>26</v>
      </c>
      <c r="B14" s="155"/>
      <c r="C14" s="155"/>
      <c r="D14" s="55"/>
      <c r="E14" s="55"/>
    </row>
    <row r="15" spans="1:5" ht="4.5" customHeight="1" x14ac:dyDescent="0.2"/>
    <row r="16" spans="1:5" ht="28" x14ac:dyDescent="0.2">
      <c r="A16" s="156" t="s">
        <v>33</v>
      </c>
      <c r="B16" s="156"/>
      <c r="C16" s="156"/>
      <c r="D16" s="156"/>
      <c r="E16" s="56" t="str">
        <f>E1</f>
        <v>No.40</v>
      </c>
    </row>
    <row r="17" spans="1:5" ht="36" customHeight="1" x14ac:dyDescent="0.4">
      <c r="A17" s="157" t="s">
        <v>41</v>
      </c>
      <c r="B17" s="157"/>
      <c r="C17" s="157"/>
      <c r="D17" s="157"/>
    </row>
    <row r="19" spans="1:5" ht="27" customHeight="1" x14ac:dyDescent="0.2">
      <c r="A19" s="57"/>
      <c r="B19" s="50">
        <v>1</v>
      </c>
      <c r="C19" s="50">
        <v>2</v>
      </c>
      <c r="D19" s="50">
        <v>3</v>
      </c>
      <c r="E19" s="50">
        <v>4</v>
      </c>
    </row>
    <row r="20" spans="1:5" ht="56.25" customHeight="1" x14ac:dyDescent="0.2">
      <c r="A20" s="51" t="s">
        <v>0</v>
      </c>
      <c r="B20" s="102" t="str">
        <f ca="1">'英単語　入力シート'!S9</f>
        <v>野球</v>
      </c>
      <c r="C20" s="102" t="str">
        <f ca="1">'英単語　入力シート'!S10</f>
        <v>サッカー</v>
      </c>
      <c r="D20" s="102" t="str">
        <f ca="1">'英単語　入力シート'!S11</f>
        <v>ゴルフ</v>
      </c>
      <c r="E20" s="102" t="str">
        <f ca="1">'英単語　入力シート'!S12</f>
        <v>テニス</v>
      </c>
    </row>
    <row r="21" spans="1:5" ht="40.5" customHeight="1" x14ac:dyDescent="0.2">
      <c r="A21" s="43" t="s">
        <v>25</v>
      </c>
      <c r="B21" s="60" t="s">
        <v>40</v>
      </c>
      <c r="C21" s="60" t="s">
        <v>40</v>
      </c>
      <c r="D21" s="60" t="s">
        <v>40</v>
      </c>
      <c r="E21" s="60" t="s">
        <v>40</v>
      </c>
    </row>
    <row r="22" spans="1:5" ht="16.5" x14ac:dyDescent="0.2">
      <c r="A22" s="43"/>
      <c r="B22" s="61"/>
      <c r="C22" s="61"/>
      <c r="D22" s="61"/>
      <c r="E22" s="61"/>
    </row>
    <row r="23" spans="1:5" ht="16.5" x14ac:dyDescent="0.2">
      <c r="A23" s="43"/>
      <c r="B23" s="61"/>
      <c r="C23" s="61"/>
      <c r="D23" s="61"/>
      <c r="E23" s="61"/>
    </row>
    <row r="24" spans="1:5" ht="16.5" x14ac:dyDescent="0.2">
      <c r="A24" s="43"/>
      <c r="B24" s="61"/>
      <c r="C24" s="61"/>
      <c r="D24" s="61"/>
      <c r="E24" s="61"/>
    </row>
    <row r="25" spans="1:5" ht="16.5" x14ac:dyDescent="0.2">
      <c r="A25" s="43"/>
      <c r="B25" s="61"/>
      <c r="C25" s="61"/>
      <c r="D25" s="61"/>
      <c r="E25" s="61" t="s">
        <v>22</v>
      </c>
    </row>
    <row r="26" spans="1:5" ht="16.5" x14ac:dyDescent="0.2">
      <c r="A26" s="43"/>
      <c r="B26" s="61"/>
      <c r="C26" s="61"/>
      <c r="D26" s="61"/>
      <c r="E26" s="61"/>
    </row>
    <row r="27" spans="1:5" ht="31.5" customHeight="1" x14ac:dyDescent="0.2">
      <c r="A27" s="43"/>
      <c r="B27" s="60" t="s">
        <v>40</v>
      </c>
      <c r="C27" s="60" t="s">
        <v>40</v>
      </c>
      <c r="D27" s="60" t="s">
        <v>40</v>
      </c>
      <c r="E27" s="60" t="s">
        <v>40</v>
      </c>
    </row>
    <row r="28" spans="1:5" ht="67.5" customHeight="1" x14ac:dyDescent="0.2">
      <c r="A28" s="51" t="s">
        <v>8</v>
      </c>
      <c r="B28" s="62" t="str">
        <f ca="1">'英単語　入力シート'!O9</f>
        <v>baseball</v>
      </c>
      <c r="C28" s="62" t="str">
        <f ca="1">'英単語　入力シート'!O10</f>
        <v>golf</v>
      </c>
      <c r="D28" s="62" t="str">
        <f ca="1">'英単語　入力シート'!O11</f>
        <v>tennis</v>
      </c>
      <c r="E28" s="62" t="str">
        <f ca="1">'英単語　入力シート'!O12</f>
        <v>soccer</v>
      </c>
    </row>
  </sheetData>
  <sheetProtection algorithmName="SHA-512" hashValue="bz8fuOYaGAEWjmLYJ3ByT1DRbI+lMay8+OpsJEYCn8sMnih16REAc4q7uWlsXFKr3NnpFc8JPjtfnCHNzCIJKQ==" saltValue="cleNM6FLtD1hEA9+v9HXFQ==" spinCount="100000" sheet="1" objects="1" formatColumns="0" formatRows="0" selectLockedCells="1" selectUnlockedCells="1"/>
  <mergeCells count="9">
    <mergeCell ref="A14:C14"/>
    <mergeCell ref="A16:D16"/>
    <mergeCell ref="A17:D17"/>
    <mergeCell ref="A1:D1"/>
    <mergeCell ref="B3:C3"/>
    <mergeCell ref="D3:E3"/>
    <mergeCell ref="A5:D5"/>
    <mergeCell ref="A9:A11"/>
    <mergeCell ref="D12:E12"/>
  </mergeCells>
  <phoneticPr fontId="1"/>
  <printOptions horizontalCentered="1" verticalCentered="1"/>
  <pageMargins left="0.23622047244094491" right="0.23622047244094491" top="0.74803149606299213" bottom="0.35433070866141736" header="0.31496062992125984" footer="0.31496062992125984"/>
  <pageSetup paperSize="9" orientation="landscape"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L36"/>
  <sheetViews>
    <sheetView zoomScale="50" zoomScaleNormal="50" workbookViewId="0">
      <selection activeCell="N10" sqref="N10"/>
    </sheetView>
  </sheetViews>
  <sheetFormatPr defaultColWidth="9" defaultRowHeight="13" x14ac:dyDescent="0.2"/>
  <cols>
    <col min="1" max="1" width="9" style="38"/>
    <col min="2" max="5" width="34" style="38" customWidth="1"/>
    <col min="6" max="16384" width="9" style="38"/>
  </cols>
  <sheetData>
    <row r="1" spans="1:12" ht="39" customHeight="1" x14ac:dyDescent="0.2">
      <c r="A1" s="158" t="str">
        <f>'英単語　入力シート'!I2</f>
        <v>英単語に慣れ親しもう！【スポーツ編】（３分間）</v>
      </c>
      <c r="B1" s="158"/>
      <c r="C1" s="158"/>
      <c r="D1" s="158"/>
      <c r="E1" s="44" t="str">
        <f>'英単語　入力シート'!D7</f>
        <v>No.40</v>
      </c>
    </row>
    <row r="2" spans="1:12" ht="10.5" customHeight="1" x14ac:dyDescent="0.2">
      <c r="A2" s="45"/>
      <c r="B2" s="45"/>
      <c r="C2" s="45"/>
      <c r="D2" s="45"/>
      <c r="E2" s="46"/>
    </row>
    <row r="3" spans="1:12" ht="45.75" customHeight="1" x14ac:dyDescent="0.2">
      <c r="B3" s="159" t="str">
        <f>'英単語　入力シート'!AF2</f>
        <v>Grade     Class     No.     Name</v>
      </c>
      <c r="C3" s="159"/>
      <c r="D3" s="160" t="s">
        <v>19</v>
      </c>
      <c r="E3" s="161"/>
    </row>
    <row r="4" spans="1:12" ht="3.65" customHeight="1" x14ac:dyDescent="0.2">
      <c r="C4" s="47"/>
      <c r="D4" s="48"/>
      <c r="E4" s="48"/>
    </row>
    <row r="5" spans="1:12" ht="36" customHeight="1" x14ac:dyDescent="0.2">
      <c r="A5" s="162" t="str">
        <f>'英単語　入力シート'!I6</f>
        <v>１、例にならって、文字をなぞってみよう！横に書き進もう。</v>
      </c>
      <c r="B5" s="162"/>
      <c r="C5" s="162"/>
      <c r="D5" s="162"/>
    </row>
    <row r="6" spans="1:12" ht="2.25" customHeight="1" x14ac:dyDescent="0.2"/>
    <row r="7" spans="1:12" ht="27.75" customHeight="1" x14ac:dyDescent="0.2">
      <c r="A7" s="49"/>
      <c r="B7" s="50">
        <v>1</v>
      </c>
      <c r="C7" s="50">
        <v>2</v>
      </c>
      <c r="D7" s="50">
        <v>3</v>
      </c>
      <c r="E7" s="50">
        <v>4</v>
      </c>
    </row>
    <row r="8" spans="1:12" ht="46.5" customHeight="1" x14ac:dyDescent="0.2">
      <c r="A8" s="51" t="s">
        <v>0</v>
      </c>
      <c r="B8" s="52" t="str">
        <f>'英単語　入力シート'!J9</f>
        <v>テニス</v>
      </c>
      <c r="C8" s="52" t="str">
        <f>'英単語　入力シート'!J10</f>
        <v>サッカー</v>
      </c>
      <c r="D8" s="52" t="str">
        <f>'英単語　入力シート'!J11</f>
        <v>野球</v>
      </c>
      <c r="E8" s="52" t="str">
        <f>'英単語　入力シート'!J12</f>
        <v>ゴルフ</v>
      </c>
    </row>
    <row r="9" spans="1:12" ht="102.75" customHeight="1" x14ac:dyDescent="0.2">
      <c r="A9" s="163" t="s">
        <v>8</v>
      </c>
      <c r="B9" s="53" t="str">
        <f>'英単語　入力シート'!I9</f>
        <v>tennis</v>
      </c>
      <c r="C9" s="53" t="str">
        <f>'英単語　入力シート'!I10</f>
        <v>soccer</v>
      </c>
      <c r="D9" s="53" t="str">
        <f>'英単語　入力シート'!I11</f>
        <v>baseball</v>
      </c>
      <c r="E9" s="53" t="str">
        <f>'英単語　入力シート'!I12</f>
        <v>golf</v>
      </c>
    </row>
    <row r="10" spans="1:12" ht="102.75" customHeight="1" x14ac:dyDescent="0.2">
      <c r="A10" s="164"/>
      <c r="B10" s="54" t="str">
        <f>B$9</f>
        <v>tennis</v>
      </c>
      <c r="C10" s="54" t="str">
        <f t="shared" ref="C10:E11" si="0">C$9</f>
        <v>soccer</v>
      </c>
      <c r="D10" s="54" t="str">
        <f t="shared" si="0"/>
        <v>baseball</v>
      </c>
      <c r="E10" s="54" t="str">
        <f t="shared" si="0"/>
        <v>golf</v>
      </c>
      <c r="L10" s="103"/>
    </row>
    <row r="11" spans="1:12" ht="102.75" customHeight="1" x14ac:dyDescent="0.2">
      <c r="A11" s="165"/>
      <c r="B11" s="54" t="str">
        <f>B$9</f>
        <v>tennis</v>
      </c>
      <c r="C11" s="54" t="str">
        <f t="shared" si="0"/>
        <v>soccer</v>
      </c>
      <c r="D11" s="54" t="str">
        <f t="shared" si="0"/>
        <v>baseball</v>
      </c>
      <c r="E11" s="54" t="str">
        <f t="shared" si="0"/>
        <v>golf</v>
      </c>
    </row>
    <row r="12" spans="1:12" ht="22.5" customHeight="1" x14ac:dyDescent="0.2">
      <c r="D12" s="166" t="s">
        <v>14</v>
      </c>
      <c r="E12" s="166"/>
    </row>
    <row r="13" spans="1:12" ht="7.5" customHeight="1" x14ac:dyDescent="0.2">
      <c r="D13" s="55"/>
      <c r="E13" s="55"/>
    </row>
    <row r="14" spans="1:12" ht="46" x14ac:dyDescent="0.2">
      <c r="A14" s="155" t="s">
        <v>26</v>
      </c>
      <c r="B14" s="155"/>
      <c r="C14" s="155"/>
      <c r="D14" s="55"/>
      <c r="E14" s="55"/>
    </row>
    <row r="15" spans="1:12" ht="4.5" customHeight="1" x14ac:dyDescent="0.2"/>
    <row r="16" spans="1:12" ht="28" x14ac:dyDescent="0.2">
      <c r="A16" s="156" t="s">
        <v>33</v>
      </c>
      <c r="B16" s="156"/>
      <c r="C16" s="156"/>
      <c r="D16" s="156"/>
      <c r="E16" s="56" t="str">
        <f>E1</f>
        <v>No.40</v>
      </c>
    </row>
    <row r="17" spans="1:5" ht="36" customHeight="1" x14ac:dyDescent="0.4">
      <c r="A17" s="157" t="s">
        <v>34</v>
      </c>
      <c r="B17" s="157"/>
      <c r="C17" s="157"/>
      <c r="D17" s="157"/>
    </row>
    <row r="19" spans="1:5" ht="27" customHeight="1" x14ac:dyDescent="0.2">
      <c r="A19" s="57"/>
      <c r="B19" s="50">
        <v>1</v>
      </c>
      <c r="C19" s="50">
        <v>2</v>
      </c>
      <c r="D19" s="50">
        <v>3</v>
      </c>
      <c r="E19" s="50">
        <v>4</v>
      </c>
    </row>
    <row r="20" spans="1:5" ht="56.25" customHeight="1" x14ac:dyDescent="0.2">
      <c r="A20" s="51" t="s">
        <v>0</v>
      </c>
      <c r="B20" s="102" t="str">
        <f ca="1">'英単語　入力シート'!S9</f>
        <v>野球</v>
      </c>
      <c r="C20" s="102" t="str">
        <f ca="1">'英単語　入力シート'!S10</f>
        <v>サッカー</v>
      </c>
      <c r="D20" s="102" t="str">
        <f ca="1">'英単語　入力シート'!S11</f>
        <v>ゴルフ</v>
      </c>
      <c r="E20" s="102" t="str">
        <f ca="1">'英単語　入力シート'!S12</f>
        <v>テニス</v>
      </c>
    </row>
    <row r="21" spans="1:5" ht="108.75" customHeight="1" x14ac:dyDescent="0.2">
      <c r="A21" s="58" t="s">
        <v>8</v>
      </c>
      <c r="B21" s="59" t="s">
        <v>12</v>
      </c>
      <c r="C21" s="59" t="s">
        <v>12</v>
      </c>
      <c r="D21" s="59" t="s">
        <v>12</v>
      </c>
      <c r="E21" s="59" t="s">
        <v>12</v>
      </c>
    </row>
    <row r="22" spans="1:5" ht="9.75" customHeight="1" x14ac:dyDescent="0.2">
      <c r="D22" s="166"/>
      <c r="E22" s="166"/>
    </row>
    <row r="23" spans="1:5" ht="9.75" customHeight="1" x14ac:dyDescent="0.2"/>
    <row r="25" spans="1:5" ht="78" customHeight="1" x14ac:dyDescent="0.2">
      <c r="B25" s="172" t="str">
        <f ca="1">'英単語　入力シート'!O9</f>
        <v>baseball</v>
      </c>
      <c r="C25" s="169"/>
      <c r="D25" s="169" t="str">
        <f ca="1">'英単語　入力シート'!O10</f>
        <v>golf</v>
      </c>
      <c r="E25" s="170"/>
    </row>
    <row r="26" spans="1:5" ht="78" customHeight="1" x14ac:dyDescent="0.2">
      <c r="B26" s="167" t="str">
        <f ca="1">'英単語　入力シート'!O11</f>
        <v>tennis</v>
      </c>
      <c r="C26" s="168"/>
      <c r="D26" s="168" t="str">
        <f ca="1">'英単語　入力シート'!O12</f>
        <v>soccer</v>
      </c>
      <c r="E26" s="171"/>
    </row>
    <row r="27" spans="1:5" x14ac:dyDescent="0.2">
      <c r="A27" s="38" t="s">
        <v>22</v>
      </c>
    </row>
    <row r="30" spans="1:5" x14ac:dyDescent="0.2">
      <c r="A30" s="38" t="s">
        <v>25</v>
      </c>
    </row>
    <row r="34" spans="5:5" x14ac:dyDescent="0.2">
      <c r="E34" s="38" t="s">
        <v>22</v>
      </c>
    </row>
    <row r="36" spans="5:5" x14ac:dyDescent="0.2">
      <c r="E36" s="38" t="s">
        <v>22</v>
      </c>
    </row>
  </sheetData>
  <sheetProtection algorithmName="SHA-512" hashValue="go9oMst+Ex8weHGJH+PT4bAKhM5nszz7Oec3yTaWqjPCLWQQDGJeKjS1jkVj5FCMigARDru2Ld8v1CgoRsc5Lw==" saltValue="oCEEjzbUe+5MjD2EkXVYLw==" spinCount="100000" sheet="1" objects="1" formatColumns="0" formatRows="0" selectLockedCells="1" selectUnlockedCells="1"/>
  <mergeCells count="14">
    <mergeCell ref="B26:C26"/>
    <mergeCell ref="D25:E25"/>
    <mergeCell ref="D26:E26"/>
    <mergeCell ref="A1:D1"/>
    <mergeCell ref="B3:C3"/>
    <mergeCell ref="D3:E3"/>
    <mergeCell ref="A5:D5"/>
    <mergeCell ref="A9:A11"/>
    <mergeCell ref="D12:E12"/>
    <mergeCell ref="A14:C14"/>
    <mergeCell ref="A16:D16"/>
    <mergeCell ref="A17:D17"/>
    <mergeCell ref="D22:E22"/>
    <mergeCell ref="B25:C25"/>
  </mergeCells>
  <phoneticPr fontId="1"/>
  <printOptions horizontalCentered="1" verticalCentered="1"/>
  <pageMargins left="0.23622047244094491" right="0.23622047244094491" top="0.74803149606299213" bottom="0.35433070866141736" header="0.31496062992125984" footer="0.31496062992125984"/>
  <pageSetup paperSize="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E44"/>
  <sheetViews>
    <sheetView zoomScale="55" zoomScaleNormal="55" workbookViewId="0">
      <selection activeCell="B28" sqref="B28:E28"/>
    </sheetView>
  </sheetViews>
  <sheetFormatPr defaultColWidth="9" defaultRowHeight="13" x14ac:dyDescent="0.2"/>
  <cols>
    <col min="1" max="1" width="9" style="38"/>
    <col min="2" max="5" width="34" style="38" customWidth="1"/>
    <col min="6" max="16384" width="9" style="38"/>
  </cols>
  <sheetData>
    <row r="1" spans="1:5" ht="39" customHeight="1" x14ac:dyDescent="0.2">
      <c r="A1" s="158" t="str">
        <f>'英単語　入力シート'!I2</f>
        <v>英単語に慣れ親しもう！【スポーツ編】（３分間）</v>
      </c>
      <c r="B1" s="158"/>
      <c r="C1" s="158"/>
      <c r="D1" s="158"/>
      <c r="E1" s="44" t="str">
        <f>'英単語　入力シート'!D7</f>
        <v>No.40</v>
      </c>
    </row>
    <row r="2" spans="1:5" ht="10.5" customHeight="1" x14ac:dyDescent="0.2">
      <c r="A2" s="45"/>
      <c r="B2" s="45"/>
      <c r="C2" s="45"/>
      <c r="D2" s="45"/>
      <c r="E2" s="46"/>
    </row>
    <row r="3" spans="1:5" ht="45.75" customHeight="1" x14ac:dyDescent="0.2">
      <c r="B3" s="159" t="str">
        <f>'英単語　入力シート'!AF2</f>
        <v>Grade     Class     No.     Name</v>
      </c>
      <c r="C3" s="159"/>
      <c r="D3" s="160" t="s">
        <v>19</v>
      </c>
      <c r="E3" s="161"/>
    </row>
    <row r="4" spans="1:5" ht="4" customHeight="1" x14ac:dyDescent="0.2">
      <c r="C4" s="47"/>
      <c r="D4" s="48"/>
      <c r="E4" s="48"/>
    </row>
    <row r="5" spans="1:5" ht="36" customHeight="1" x14ac:dyDescent="0.2">
      <c r="A5" s="162" t="str">
        <f>'英単語　入力シート'!I6</f>
        <v>１、例にならって、文字をなぞってみよう！横に書き進もう。</v>
      </c>
      <c r="B5" s="162"/>
      <c r="C5" s="162"/>
      <c r="D5" s="162"/>
    </row>
    <row r="6" spans="1:5" ht="2.25" customHeight="1" x14ac:dyDescent="0.2"/>
    <row r="7" spans="1:5" ht="27.75" customHeight="1" x14ac:dyDescent="0.2">
      <c r="A7" s="49"/>
      <c r="B7" s="50">
        <v>1</v>
      </c>
      <c r="C7" s="50">
        <v>2</v>
      </c>
      <c r="D7" s="50">
        <v>3</v>
      </c>
      <c r="E7" s="50">
        <v>4</v>
      </c>
    </row>
    <row r="8" spans="1:5" ht="46.5" customHeight="1" x14ac:dyDescent="0.2">
      <c r="A8" s="51" t="s">
        <v>0</v>
      </c>
      <c r="B8" s="52" t="str">
        <f>'英単語　入力シート'!J9</f>
        <v>テニス</v>
      </c>
      <c r="C8" s="52" t="str">
        <f>'英単語　入力シート'!J10</f>
        <v>サッカー</v>
      </c>
      <c r="D8" s="52" t="str">
        <f>'英単語　入力シート'!J11</f>
        <v>野球</v>
      </c>
      <c r="E8" s="52" t="str">
        <f>'英単語　入力シート'!J12</f>
        <v>ゴルフ</v>
      </c>
    </row>
    <row r="9" spans="1:5" ht="102.75" customHeight="1" x14ac:dyDescent="0.2">
      <c r="A9" s="163" t="s">
        <v>8</v>
      </c>
      <c r="B9" s="53" t="str">
        <f>'英単語　入力シート'!I9</f>
        <v>tennis</v>
      </c>
      <c r="C9" s="53" t="str">
        <f>'英単語　入力シート'!I10</f>
        <v>soccer</v>
      </c>
      <c r="D9" s="53" t="str">
        <f>'英単語　入力シート'!I11</f>
        <v>baseball</v>
      </c>
      <c r="E9" s="53" t="str">
        <f>'英単語　入力シート'!I12</f>
        <v>golf</v>
      </c>
    </row>
    <row r="10" spans="1:5" ht="102.75" customHeight="1" x14ac:dyDescent="0.2">
      <c r="A10" s="164"/>
      <c r="B10" s="54" t="str">
        <f>B$9</f>
        <v>tennis</v>
      </c>
      <c r="C10" s="54" t="str">
        <f t="shared" ref="C10:E11" si="0">C$9</f>
        <v>soccer</v>
      </c>
      <c r="D10" s="54" t="str">
        <f t="shared" si="0"/>
        <v>baseball</v>
      </c>
      <c r="E10" s="54" t="str">
        <f t="shared" si="0"/>
        <v>golf</v>
      </c>
    </row>
    <row r="11" spans="1:5" ht="102.5" customHeight="1" x14ac:dyDescent="0.2">
      <c r="A11" s="165"/>
      <c r="B11" s="54" t="str">
        <f>B$9</f>
        <v>tennis</v>
      </c>
      <c r="C11" s="54" t="str">
        <f t="shared" si="0"/>
        <v>soccer</v>
      </c>
      <c r="D11" s="54" t="str">
        <f t="shared" si="0"/>
        <v>baseball</v>
      </c>
      <c r="E11" s="54" t="str">
        <f t="shared" si="0"/>
        <v>golf</v>
      </c>
    </row>
    <row r="12" spans="1:5" ht="22.5" customHeight="1" x14ac:dyDescent="0.2">
      <c r="D12" s="166" t="s">
        <v>14</v>
      </c>
      <c r="E12" s="166"/>
    </row>
    <row r="13" spans="1:5" ht="22.5" customHeight="1" x14ac:dyDescent="0.2">
      <c r="D13" s="55"/>
      <c r="E13" s="55"/>
    </row>
    <row r="14" spans="1:5" ht="22.5" customHeight="1" x14ac:dyDescent="0.2">
      <c r="D14" s="55"/>
      <c r="E14" s="55"/>
    </row>
    <row r="15" spans="1:5" ht="22.5" customHeight="1" x14ac:dyDescent="0.2">
      <c r="D15" s="55"/>
      <c r="E15" s="55"/>
    </row>
    <row r="16" spans="1:5" ht="22.5" customHeight="1" x14ac:dyDescent="0.2">
      <c r="D16" s="55"/>
      <c r="E16" s="55"/>
    </row>
    <row r="17" spans="1:5" ht="22.5" customHeight="1" x14ac:dyDescent="0.2">
      <c r="D17" s="55"/>
      <c r="E17" s="55"/>
    </row>
    <row r="18" spans="1:5" ht="22.5" customHeight="1" x14ac:dyDescent="0.2">
      <c r="D18" s="55"/>
      <c r="E18" s="55"/>
    </row>
    <row r="19" spans="1:5" ht="22.5" customHeight="1" x14ac:dyDescent="0.2">
      <c r="D19" s="55"/>
      <c r="E19" s="55"/>
    </row>
    <row r="20" spans="1:5" ht="22.5" customHeight="1" x14ac:dyDescent="0.2">
      <c r="D20" s="55"/>
      <c r="E20" s="55"/>
    </row>
    <row r="21" spans="1:5" ht="22.5" customHeight="1" x14ac:dyDescent="0.2">
      <c r="D21" s="55"/>
      <c r="E21" s="55"/>
    </row>
    <row r="22" spans="1:5" ht="46" x14ac:dyDescent="0.2">
      <c r="A22" s="155" t="s">
        <v>28</v>
      </c>
      <c r="B22" s="155"/>
      <c r="C22" s="155"/>
      <c r="D22" s="55"/>
      <c r="E22" s="55"/>
    </row>
    <row r="24" spans="1:5" ht="45" customHeight="1" x14ac:dyDescent="0.2">
      <c r="A24" s="158" t="s">
        <v>17</v>
      </c>
      <c r="B24" s="158"/>
      <c r="C24" s="158"/>
      <c r="D24" s="158"/>
      <c r="E24" s="56" t="str">
        <f>E1</f>
        <v>No.40</v>
      </c>
    </row>
    <row r="25" spans="1:5" ht="12" customHeight="1" x14ac:dyDescent="0.2">
      <c r="A25" s="162"/>
      <c r="B25" s="162"/>
      <c r="C25" s="162"/>
      <c r="D25" s="162"/>
    </row>
    <row r="27" spans="1:5" ht="27" customHeight="1" x14ac:dyDescent="0.2">
      <c r="A27" s="57"/>
      <c r="B27" s="50">
        <v>1</v>
      </c>
      <c r="C27" s="50">
        <v>2</v>
      </c>
      <c r="D27" s="50">
        <v>3</v>
      </c>
      <c r="E27" s="50">
        <v>4</v>
      </c>
    </row>
    <row r="28" spans="1:5" ht="56.25" customHeight="1" x14ac:dyDescent="0.2">
      <c r="A28" s="51" t="s">
        <v>0</v>
      </c>
      <c r="B28" s="102" t="str">
        <f>B8</f>
        <v>テニス</v>
      </c>
      <c r="C28" s="102" t="str">
        <f>C8</f>
        <v>サッカー</v>
      </c>
      <c r="D28" s="102" t="str">
        <f>D8</f>
        <v>野球</v>
      </c>
      <c r="E28" s="102" t="str">
        <f>E8</f>
        <v>ゴルフ</v>
      </c>
    </row>
    <row r="29" spans="1:5" ht="108.75" customHeight="1" x14ac:dyDescent="0.2">
      <c r="A29" s="58" t="s">
        <v>8</v>
      </c>
      <c r="B29" s="59" t="s">
        <v>12</v>
      </c>
      <c r="C29" s="59" t="s">
        <v>12</v>
      </c>
      <c r="D29" s="59" t="s">
        <v>12</v>
      </c>
      <c r="E29" s="59" t="s">
        <v>12</v>
      </c>
    </row>
    <row r="30" spans="1:5" ht="16.5" x14ac:dyDescent="0.2">
      <c r="D30" s="166"/>
      <c r="E30" s="166"/>
    </row>
    <row r="35" spans="1:5" x14ac:dyDescent="0.2">
      <c r="A35" s="38" t="s">
        <v>24</v>
      </c>
    </row>
    <row r="38" spans="1:5" x14ac:dyDescent="0.2">
      <c r="A38" s="38" t="s">
        <v>25</v>
      </c>
    </row>
    <row r="42" spans="1:5" x14ac:dyDescent="0.2">
      <c r="E42" s="38" t="s">
        <v>24</v>
      </c>
    </row>
    <row r="44" spans="1:5" x14ac:dyDescent="0.2">
      <c r="E44" s="38" t="s">
        <v>24</v>
      </c>
    </row>
  </sheetData>
  <sheetProtection algorithmName="SHA-512" hashValue="SxQO7+1K6U1eJDJuU2oPdSWdHSeIZPkrqxZ7JYSsAjFGaiVc8ID5tv7IBEKLIs33dPDuz0fhQoF55ItuT/XpRQ==" saltValue="WXNo0RMOqRnzpsgLj8PGNQ==" spinCount="100000" sheet="1" objects="1" scenarios="1" formatColumns="0" formatRows="0" selectLockedCells="1" selectUnlockedCells="1"/>
  <mergeCells count="10">
    <mergeCell ref="A24:D24"/>
    <mergeCell ref="A25:D25"/>
    <mergeCell ref="D30:E30"/>
    <mergeCell ref="D12:E12"/>
    <mergeCell ref="A1:D1"/>
    <mergeCell ref="D3:E3"/>
    <mergeCell ref="A5:D5"/>
    <mergeCell ref="B3:C3"/>
    <mergeCell ref="A9:A11"/>
    <mergeCell ref="A22:C22"/>
  </mergeCells>
  <phoneticPr fontId="1"/>
  <printOptions horizontalCentered="1" verticalCentered="1"/>
  <pageMargins left="0.23622047244094491" right="0.23622047244094491" top="0.74803149606299213" bottom="0.35433070866141736" header="0.31496062992125984" footer="0.31496062992125984"/>
  <pageSetup paperSize="9" orientation="landscape"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2">
    <tabColor rgb="FF00B050"/>
  </sheetPr>
  <dimension ref="A1:BT130"/>
  <sheetViews>
    <sheetView showZeros="0" zoomScale="55" zoomScaleNormal="55" zoomScalePageLayoutView="70" workbookViewId="0">
      <selection activeCell="I5" sqref="I5:R5"/>
    </sheetView>
  </sheetViews>
  <sheetFormatPr defaultColWidth="6.90625" defaultRowHeight="30" customHeight="1" x14ac:dyDescent="0.2"/>
  <cols>
    <col min="1" max="1" width="3.08984375" style="2" customWidth="1"/>
    <col min="2" max="5" width="6.90625" style="2" hidden="1" customWidth="1"/>
    <col min="6" max="6" width="5.26953125" style="2" customWidth="1"/>
    <col min="7" max="8" width="6.90625" style="2"/>
    <col min="9" max="11" width="10.90625" style="2" customWidth="1"/>
    <col min="12" max="12" width="11.36328125" style="2" customWidth="1"/>
    <col min="13" max="18" width="10.90625" style="2" customWidth="1"/>
    <col min="19" max="19" width="5" style="2" customWidth="1"/>
    <col min="20" max="20" width="11.26953125" style="2" customWidth="1"/>
    <col min="21" max="21" width="3" style="2" hidden="1" customWidth="1"/>
    <col min="22" max="22" width="12.453125" style="2" hidden="1" customWidth="1"/>
    <col min="23" max="24" width="17.08984375" style="2" hidden="1" customWidth="1"/>
    <col min="25" max="25" width="5.36328125" style="2" hidden="1" customWidth="1"/>
    <col min="26" max="27" width="12.453125" style="2" hidden="1" customWidth="1"/>
    <col min="28" max="28" width="9.90625" style="2" hidden="1" customWidth="1"/>
    <col min="29" max="29" width="8" style="2" hidden="1" customWidth="1"/>
    <col min="30" max="36" width="12.453125" style="2" hidden="1" customWidth="1"/>
    <col min="37" max="51" width="20.7265625" style="2" hidden="1" customWidth="1"/>
    <col min="52" max="53" width="14.90625" style="2" hidden="1" customWidth="1"/>
    <col min="54" max="54" width="10.7265625" style="2" hidden="1" customWidth="1"/>
    <col min="55" max="57" width="6.90625" style="2" customWidth="1"/>
    <col min="58" max="60" width="6.90625" style="2"/>
    <col min="61" max="62" width="0" style="2" hidden="1" customWidth="1"/>
    <col min="63" max="63" width="32.7265625" style="2" hidden="1" customWidth="1"/>
    <col min="64" max="64" width="0" style="2" hidden="1" customWidth="1"/>
    <col min="65" max="16384" width="6.90625" style="2"/>
  </cols>
  <sheetData>
    <row r="1" spans="2:63" ht="9" customHeight="1" x14ac:dyDescent="0.2"/>
    <row r="2" spans="2:63" ht="38.25" customHeight="1" x14ac:dyDescent="0.2">
      <c r="F2" s="192" t="s">
        <v>129</v>
      </c>
      <c r="G2" s="192"/>
      <c r="H2" s="192"/>
      <c r="I2" s="192"/>
      <c r="J2" s="192"/>
      <c r="K2" s="192"/>
      <c r="L2" s="192"/>
      <c r="M2" s="192"/>
      <c r="N2" s="20"/>
      <c r="O2" s="34" t="s">
        <v>43</v>
      </c>
      <c r="P2" s="20"/>
      <c r="Q2" s="20"/>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row>
    <row r="3" spans="2:63" ht="38.25" customHeight="1" x14ac:dyDescent="0.2">
      <c r="F3" s="20"/>
      <c r="G3" s="20"/>
      <c r="H3" s="20"/>
      <c r="I3" s="20"/>
      <c r="J3" s="20"/>
      <c r="K3" s="6" t="s">
        <v>3</v>
      </c>
      <c r="L3" s="35" t="s">
        <v>44</v>
      </c>
      <c r="M3" s="6" t="s">
        <v>4</v>
      </c>
      <c r="N3" s="35" t="s">
        <v>48</v>
      </c>
      <c r="O3" s="6" t="s">
        <v>5</v>
      </c>
      <c r="P3" s="35" t="s">
        <v>1</v>
      </c>
      <c r="Q3" s="6" t="s">
        <v>6</v>
      </c>
      <c r="R3" s="35" t="s">
        <v>47</v>
      </c>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row>
    <row r="4" spans="2:63" ht="10.5" customHeight="1" x14ac:dyDescent="0.2">
      <c r="F4" s="15"/>
      <c r="G4" s="15"/>
      <c r="H4" s="15"/>
      <c r="I4" s="15"/>
      <c r="J4" s="20"/>
      <c r="K4" s="20"/>
      <c r="L4" s="20"/>
      <c r="M4" s="20"/>
      <c r="N4" s="20"/>
      <c r="O4" s="20"/>
      <c r="P4" s="20"/>
      <c r="Q4" s="20"/>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row>
    <row r="5" spans="2:63" ht="30" customHeight="1" x14ac:dyDescent="0.2">
      <c r="F5" s="194" t="s">
        <v>9</v>
      </c>
      <c r="G5" s="195"/>
      <c r="H5" s="196"/>
      <c r="I5" s="197" t="s">
        <v>125</v>
      </c>
      <c r="J5" s="198"/>
      <c r="K5" s="198"/>
      <c r="L5" s="198"/>
      <c r="M5" s="198"/>
      <c r="N5" s="198"/>
      <c r="O5" s="198"/>
      <c r="P5" s="198"/>
      <c r="Q5" s="198"/>
      <c r="R5" s="199"/>
      <c r="S5" s="16"/>
      <c r="T5" s="16"/>
      <c r="U5" s="16"/>
      <c r="V5" s="16"/>
      <c r="W5" s="16"/>
      <c r="X5" s="16"/>
      <c r="Y5" s="16"/>
      <c r="Z5" s="16"/>
      <c r="AA5" s="16"/>
      <c r="AB5" s="16"/>
      <c r="AC5" s="16"/>
      <c r="AD5" s="16"/>
      <c r="AE5" s="16"/>
      <c r="AF5" s="16"/>
      <c r="AG5" s="16"/>
      <c r="AH5" s="16"/>
      <c r="AI5" s="16"/>
      <c r="AJ5" s="16"/>
      <c r="AK5" s="16"/>
      <c r="AL5" s="16"/>
      <c r="AM5" s="16"/>
      <c r="AN5" s="16"/>
      <c r="AO5" s="16"/>
      <c r="AP5" s="16"/>
      <c r="AQ5" s="16"/>
      <c r="AR5" s="16"/>
      <c r="AS5" s="16"/>
      <c r="AT5" s="16"/>
      <c r="AU5" s="16"/>
      <c r="AV5" s="16"/>
      <c r="AW5" s="16"/>
      <c r="AX5" s="16"/>
      <c r="AY5" s="16"/>
      <c r="BJ5" s="9" t="s">
        <v>18</v>
      </c>
      <c r="BK5" s="9" t="str">
        <f>CONCATENATE(L3,BJ5,N3,BJ5,P3,BJ5,R3)</f>
        <v>Grade     Class     No.     Name</v>
      </c>
    </row>
    <row r="6" spans="2:63" ht="9" customHeight="1" x14ac:dyDescent="0.2">
      <c r="F6" s="3"/>
      <c r="G6" s="3"/>
      <c r="H6" s="3"/>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row>
    <row r="7" spans="2:63" ht="30" customHeight="1" x14ac:dyDescent="0.2">
      <c r="G7" s="5" t="s">
        <v>1</v>
      </c>
      <c r="H7" s="36">
        <v>40</v>
      </c>
      <c r="I7" s="4"/>
      <c r="J7" s="4"/>
      <c r="K7" s="4"/>
      <c r="L7" s="4"/>
      <c r="M7" s="4"/>
      <c r="N7" s="4"/>
      <c r="O7" s="4"/>
      <c r="P7" s="4"/>
      <c r="Q7" s="4"/>
    </row>
    <row r="8" spans="2:63" ht="6.75" customHeight="1" x14ac:dyDescent="0.2">
      <c r="G8" s="7"/>
      <c r="I8" s="4"/>
      <c r="J8" s="4"/>
      <c r="K8" s="4"/>
      <c r="L8" s="4"/>
      <c r="M8" s="4"/>
      <c r="N8" s="4"/>
      <c r="O8" s="4"/>
      <c r="P8" s="4"/>
      <c r="Q8" s="4"/>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row>
    <row r="9" spans="2:63" ht="30" customHeight="1" x14ac:dyDescent="0.2">
      <c r="F9" s="194" t="s">
        <v>2</v>
      </c>
      <c r="G9" s="195"/>
      <c r="H9" s="196"/>
      <c r="I9" s="197" t="s">
        <v>11</v>
      </c>
      <c r="J9" s="198"/>
      <c r="K9" s="198"/>
      <c r="L9" s="198"/>
      <c r="M9" s="198"/>
      <c r="N9" s="198"/>
      <c r="O9" s="198"/>
      <c r="P9" s="198"/>
      <c r="Q9" s="198"/>
      <c r="R9" s="199"/>
      <c r="S9" s="16"/>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row>
    <row r="10" spans="2:63" ht="13" x14ac:dyDescent="0.2">
      <c r="B10" s="9" t="s">
        <v>1</v>
      </c>
      <c r="C10" s="9">
        <f>H7</f>
        <v>40</v>
      </c>
      <c r="D10" s="1" t="str">
        <f>CONCATENATE(B10,C10)</f>
        <v>No.40</v>
      </c>
    </row>
    <row r="11" spans="2:63" ht="30" customHeight="1" thickBot="1" x14ac:dyDescent="0.25">
      <c r="H11" s="10" t="s">
        <v>7</v>
      </c>
      <c r="I11" s="200" t="s">
        <v>10</v>
      </c>
      <c r="J11" s="201"/>
      <c r="K11" s="201"/>
      <c r="L11" s="201"/>
      <c r="M11" s="202"/>
      <c r="N11" s="200" t="s">
        <v>0</v>
      </c>
      <c r="O11" s="201"/>
      <c r="P11" s="201"/>
      <c r="Q11" s="201"/>
      <c r="R11" s="202"/>
      <c r="S11" s="18"/>
      <c r="T11" s="18"/>
      <c r="U11" s="18"/>
      <c r="V11" s="18"/>
      <c r="W11" s="18"/>
      <c r="X11" s="18"/>
      <c r="Y11" s="18"/>
      <c r="Z11" s="18"/>
      <c r="AA11" s="18"/>
      <c r="AB11" s="18"/>
      <c r="AC11" s="18"/>
      <c r="AD11" s="18"/>
      <c r="AE11" s="18"/>
      <c r="AF11" s="18"/>
      <c r="AG11" s="18"/>
      <c r="AH11" s="18"/>
      <c r="AI11" s="18"/>
      <c r="AJ11" s="18"/>
      <c r="AK11" s="18"/>
      <c r="AL11" s="18"/>
      <c r="AM11" s="18"/>
      <c r="AN11" s="18"/>
      <c r="AO11" s="18"/>
      <c r="AP11" s="18"/>
      <c r="AQ11" s="18"/>
      <c r="AR11" s="18"/>
      <c r="AS11" s="18"/>
      <c r="AT11" s="18"/>
      <c r="AU11" s="18"/>
      <c r="AV11" s="18"/>
      <c r="AW11" s="18"/>
      <c r="AX11" s="18"/>
      <c r="AY11" s="18"/>
    </row>
    <row r="12" spans="2:63" ht="30.75" customHeight="1" thickTop="1" x14ac:dyDescent="0.2">
      <c r="H12" s="93">
        <v>1</v>
      </c>
      <c r="I12" s="203" t="s">
        <v>91</v>
      </c>
      <c r="J12" s="204"/>
      <c r="K12" s="204"/>
      <c r="L12" s="204"/>
      <c r="M12" s="205"/>
      <c r="N12" s="206" t="s">
        <v>92</v>
      </c>
      <c r="O12" s="207"/>
      <c r="P12" s="207"/>
      <c r="Q12" s="207"/>
      <c r="R12" s="208"/>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row>
    <row r="13" spans="2:63" ht="30.75" customHeight="1" x14ac:dyDescent="0.2">
      <c r="H13" s="94">
        <v>2</v>
      </c>
      <c r="I13" s="185" t="s">
        <v>118</v>
      </c>
      <c r="J13" s="186"/>
      <c r="K13" s="186"/>
      <c r="L13" s="186"/>
      <c r="M13" s="187"/>
      <c r="N13" s="182" t="s">
        <v>120</v>
      </c>
      <c r="O13" s="183"/>
      <c r="P13" s="183"/>
      <c r="Q13" s="183"/>
      <c r="R13" s="184"/>
      <c r="S13" s="19"/>
      <c r="T13" s="19"/>
      <c r="U13" s="19"/>
      <c r="V13" s="19"/>
      <c r="W13" s="19"/>
      <c r="X13" s="19"/>
      <c r="Y13" s="19"/>
      <c r="Z13" s="19"/>
      <c r="AA13" s="19"/>
      <c r="AB13" s="19"/>
      <c r="AC13" s="19"/>
      <c r="AD13" s="19"/>
      <c r="AE13" s="19"/>
      <c r="AF13" s="19"/>
      <c r="AG13" s="19"/>
      <c r="AH13" s="19"/>
      <c r="AI13" s="19"/>
      <c r="AJ13" s="19"/>
      <c r="AK13" s="19"/>
      <c r="AL13" s="19"/>
      <c r="AM13" s="19"/>
      <c r="AN13" s="19"/>
      <c r="AO13" s="19"/>
      <c r="AP13" s="19"/>
      <c r="AQ13" s="19"/>
      <c r="AR13" s="19"/>
      <c r="AS13" s="19"/>
      <c r="AT13" s="19"/>
      <c r="AU13" s="19"/>
      <c r="AV13" s="19"/>
      <c r="AW13" s="19"/>
      <c r="AX13" s="19"/>
      <c r="AY13" s="19"/>
    </row>
    <row r="14" spans="2:63" ht="30.75" customHeight="1" x14ac:dyDescent="0.2">
      <c r="H14" s="94">
        <v>3</v>
      </c>
      <c r="I14" s="185" t="s">
        <v>135</v>
      </c>
      <c r="J14" s="186"/>
      <c r="K14" s="186"/>
      <c r="L14" s="186"/>
      <c r="M14" s="187"/>
      <c r="N14" s="182" t="s">
        <v>94</v>
      </c>
      <c r="O14" s="183"/>
      <c r="P14" s="183"/>
      <c r="Q14" s="183"/>
      <c r="R14" s="184"/>
      <c r="S14" s="19"/>
      <c r="T14" s="19"/>
      <c r="U14" s="19"/>
      <c r="V14" s="19"/>
      <c r="W14" s="19"/>
      <c r="X14" s="19"/>
      <c r="Y14" s="19"/>
      <c r="Z14" s="19"/>
      <c r="AA14" s="19"/>
      <c r="AB14" s="19"/>
      <c r="AC14" s="19"/>
      <c r="AD14" s="19"/>
      <c r="AE14" s="19"/>
      <c r="AF14" s="19"/>
      <c r="AG14" s="19"/>
      <c r="AH14" s="19"/>
      <c r="AI14" s="19"/>
      <c r="AJ14" s="19"/>
      <c r="AK14" s="19"/>
      <c r="AL14" s="19"/>
      <c r="AM14" s="19"/>
      <c r="AN14" s="19"/>
      <c r="AO14" s="19"/>
      <c r="AP14" s="19"/>
      <c r="AQ14" s="19"/>
      <c r="AR14" s="19"/>
      <c r="AS14" s="19"/>
      <c r="AT14" s="19"/>
      <c r="AU14" s="19"/>
      <c r="AV14" s="19"/>
      <c r="AW14" s="19"/>
      <c r="AX14" s="19"/>
      <c r="AY14" s="19"/>
    </row>
    <row r="15" spans="2:63" ht="30.75" customHeight="1" x14ac:dyDescent="0.2">
      <c r="H15" s="94">
        <v>4</v>
      </c>
      <c r="I15" s="185" t="s">
        <v>119</v>
      </c>
      <c r="J15" s="186"/>
      <c r="K15" s="186"/>
      <c r="L15" s="186"/>
      <c r="M15" s="187"/>
      <c r="N15" s="182" t="s">
        <v>121</v>
      </c>
      <c r="O15" s="183"/>
      <c r="P15" s="183"/>
      <c r="Q15" s="183"/>
      <c r="R15" s="184"/>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9"/>
      <c r="AS15" s="19"/>
      <c r="AT15" s="19"/>
      <c r="AU15" s="19"/>
      <c r="AV15" s="19"/>
      <c r="AW15" s="19"/>
      <c r="AX15" s="19"/>
      <c r="AY15" s="19"/>
    </row>
    <row r="16" spans="2:63" ht="6.75" customHeight="1" x14ac:dyDescent="0.2">
      <c r="H16" s="3"/>
      <c r="I16" s="13"/>
      <c r="J16" s="13"/>
      <c r="K16" s="13"/>
      <c r="L16" s="13"/>
      <c r="M16" s="13"/>
      <c r="N16" s="13"/>
      <c r="O16" s="13"/>
      <c r="P16" s="13"/>
      <c r="Q16" s="13"/>
    </row>
    <row r="17" spans="2:51" ht="6.75" customHeight="1" x14ac:dyDescent="0.2">
      <c r="H17" s="3"/>
      <c r="I17" s="13"/>
      <c r="J17" s="13"/>
      <c r="K17" s="13"/>
      <c r="L17" s="13"/>
      <c r="M17" s="13"/>
      <c r="N17" s="13"/>
      <c r="O17" s="13"/>
      <c r="P17" s="13"/>
      <c r="Q17" s="13"/>
    </row>
    <row r="18" spans="2:51" ht="32.25" customHeight="1" x14ac:dyDescent="0.2">
      <c r="H18" s="3"/>
      <c r="I18" s="13"/>
      <c r="J18" s="13"/>
      <c r="K18" s="13"/>
      <c r="L18" s="13"/>
      <c r="M18" s="13"/>
      <c r="N18" s="189" t="s">
        <v>77</v>
      </c>
      <c r="O18" s="190"/>
      <c r="P18" s="191"/>
      <c r="Q18" s="41" t="s">
        <v>78</v>
      </c>
    </row>
    <row r="19" spans="2:51" ht="45.75" customHeight="1" x14ac:dyDescent="0.2">
      <c r="H19" s="3"/>
      <c r="I19" s="13"/>
      <c r="J19" s="13"/>
      <c r="K19" s="13"/>
      <c r="L19" s="13"/>
      <c r="M19" s="13"/>
      <c r="N19" s="188" t="s">
        <v>126</v>
      </c>
      <c r="O19" s="188"/>
      <c r="P19" s="188"/>
      <c r="Q19" s="42">
        <v>2</v>
      </c>
      <c r="R19" s="40"/>
    </row>
    <row r="20" spans="2:51" ht="45.75" customHeight="1" x14ac:dyDescent="0.2">
      <c r="H20" s="3"/>
      <c r="I20" s="13"/>
      <c r="J20" s="13"/>
      <c r="K20" s="13"/>
      <c r="L20" s="13"/>
      <c r="M20" s="13"/>
      <c r="N20" s="188" t="s">
        <v>127</v>
      </c>
      <c r="O20" s="188"/>
      <c r="P20" s="188"/>
      <c r="Q20" s="42">
        <v>4</v>
      </c>
    </row>
    <row r="21" spans="2:51" ht="30.75" customHeight="1" x14ac:dyDescent="0.2">
      <c r="F21" s="181" t="s">
        <v>124</v>
      </c>
      <c r="G21" s="181"/>
      <c r="H21" s="181"/>
      <c r="I21" s="181"/>
      <c r="J21" s="181"/>
      <c r="K21" s="181"/>
      <c r="L21" s="181"/>
      <c r="M21" s="21"/>
      <c r="N21" s="21"/>
      <c r="O21" s="21"/>
      <c r="P21" s="21"/>
      <c r="Q21" s="21"/>
    </row>
    <row r="22" spans="2:51" ht="33.75" customHeight="1" x14ac:dyDescent="0.2">
      <c r="B22" s="9" t="s">
        <v>1</v>
      </c>
      <c r="C22" s="9">
        <f>H16</f>
        <v>0</v>
      </c>
      <c r="D22" s="1" t="str">
        <f>CONCATENATE(B22,C22)</f>
        <v>No.0</v>
      </c>
      <c r="F22" s="194" t="s">
        <v>13</v>
      </c>
      <c r="G22" s="195"/>
      <c r="H22" s="196"/>
      <c r="I22" s="197" t="s">
        <v>115</v>
      </c>
      <c r="J22" s="198"/>
      <c r="K22" s="198"/>
      <c r="L22" s="198"/>
      <c r="M22" s="198"/>
      <c r="N22" s="198"/>
      <c r="O22" s="198"/>
      <c r="P22" s="198"/>
      <c r="Q22" s="198"/>
      <c r="R22" s="199"/>
    </row>
    <row r="23" spans="2:51" ht="6" customHeight="1" x14ac:dyDescent="0.2">
      <c r="H23" s="26"/>
      <c r="I23" s="26"/>
      <c r="J23" s="23"/>
      <c r="K23" s="23"/>
      <c r="L23" s="23"/>
      <c r="M23" s="23"/>
      <c r="N23" s="23"/>
      <c r="O23" s="23"/>
      <c r="P23" s="23"/>
      <c r="Q23" s="23"/>
    </row>
    <row r="24" spans="2:51" ht="30.75" customHeight="1" thickBot="1" x14ac:dyDescent="0.25">
      <c r="H24" s="10" t="s">
        <v>1</v>
      </c>
      <c r="I24" s="200" t="s">
        <v>10</v>
      </c>
      <c r="J24" s="201"/>
      <c r="K24" s="201"/>
      <c r="L24" s="201"/>
      <c r="M24" s="202"/>
      <c r="N24" s="200" t="s">
        <v>0</v>
      </c>
      <c r="O24" s="201"/>
      <c r="P24" s="201"/>
      <c r="Q24" s="201"/>
      <c r="R24" s="202"/>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row>
    <row r="25" spans="2:51" ht="30.75" customHeight="1" thickTop="1" x14ac:dyDescent="0.2">
      <c r="H25" s="95">
        <v>1</v>
      </c>
      <c r="I25" s="212" t="s">
        <v>131</v>
      </c>
      <c r="J25" s="213"/>
      <c r="K25" s="213"/>
      <c r="L25" s="213"/>
      <c r="M25" s="214"/>
      <c r="N25" s="206" t="s">
        <v>92</v>
      </c>
      <c r="O25" s="207"/>
      <c r="P25" s="207"/>
      <c r="Q25" s="207"/>
      <c r="R25" s="208"/>
      <c r="S25" s="19"/>
      <c r="T25" s="19"/>
      <c r="U25" s="19"/>
      <c r="V25" s="19"/>
      <c r="W25" s="19"/>
      <c r="X25" s="19"/>
      <c r="Y25" s="19"/>
      <c r="Z25" s="19"/>
      <c r="AA25" s="19"/>
      <c r="AB25" s="19"/>
      <c r="AC25" s="19"/>
      <c r="AD25" s="19"/>
      <c r="AE25" s="19"/>
      <c r="AF25" s="19"/>
      <c r="AG25" s="19"/>
      <c r="AH25" s="19"/>
      <c r="AI25" s="19"/>
      <c r="AJ25" s="19"/>
      <c r="AK25" s="19"/>
      <c r="AL25" s="19"/>
      <c r="AM25" s="19"/>
      <c r="AN25" s="19"/>
      <c r="AO25" s="19"/>
      <c r="AP25" s="19"/>
      <c r="AQ25" s="19"/>
      <c r="AR25" s="19"/>
      <c r="AS25" s="19"/>
      <c r="AT25" s="19"/>
      <c r="AU25" s="19"/>
      <c r="AV25" s="19"/>
      <c r="AW25" s="19"/>
      <c r="AX25" s="19"/>
      <c r="AY25" s="19"/>
    </row>
    <row r="26" spans="2:51" ht="30.75" customHeight="1" x14ac:dyDescent="0.2">
      <c r="H26" s="36">
        <v>2</v>
      </c>
      <c r="I26" s="215" t="s">
        <v>117</v>
      </c>
      <c r="J26" s="216"/>
      <c r="K26" s="216"/>
      <c r="L26" s="216"/>
      <c r="M26" s="217"/>
      <c r="N26" s="182" t="s">
        <v>132</v>
      </c>
      <c r="O26" s="183"/>
      <c r="P26" s="183"/>
      <c r="Q26" s="183"/>
      <c r="R26" s="184"/>
      <c r="S26" s="19"/>
      <c r="T26" s="19"/>
      <c r="U26" s="19"/>
      <c r="V26" s="19"/>
      <c r="W26" s="19"/>
      <c r="X26" s="19"/>
      <c r="Y26" s="19"/>
      <c r="Z26" s="19"/>
      <c r="AA26" s="19"/>
      <c r="AB26" s="19"/>
      <c r="AC26" s="19"/>
      <c r="AD26" s="19"/>
      <c r="AE26" s="19"/>
      <c r="AF26" s="19"/>
      <c r="AG26" s="19"/>
      <c r="AH26" s="19"/>
      <c r="AI26" s="19"/>
      <c r="AJ26" s="19"/>
      <c r="AK26" s="19"/>
      <c r="AL26" s="19"/>
      <c r="AM26" s="19"/>
      <c r="AN26" s="19"/>
      <c r="AO26" s="19"/>
      <c r="AP26" s="19"/>
      <c r="AQ26" s="19"/>
      <c r="AR26" s="19"/>
      <c r="AS26" s="19"/>
      <c r="AT26" s="19"/>
      <c r="AU26" s="19"/>
      <c r="AV26" s="19"/>
      <c r="AW26" s="19"/>
      <c r="AX26" s="19"/>
      <c r="AY26" s="19"/>
    </row>
    <row r="27" spans="2:51" ht="30.75" customHeight="1" x14ac:dyDescent="0.2">
      <c r="H27" s="36">
        <v>3</v>
      </c>
      <c r="I27" s="215" t="s">
        <v>93</v>
      </c>
      <c r="J27" s="216"/>
      <c r="K27" s="216"/>
      <c r="L27" s="216"/>
      <c r="M27" s="217"/>
      <c r="N27" s="182" t="s">
        <v>94</v>
      </c>
      <c r="O27" s="183"/>
      <c r="P27" s="183"/>
      <c r="Q27" s="183"/>
      <c r="R27" s="184"/>
      <c r="S27" s="19"/>
      <c r="T27" s="19"/>
      <c r="U27" s="19"/>
      <c r="V27" s="19"/>
      <c r="W27" s="19"/>
      <c r="X27" s="19"/>
      <c r="Y27" s="19"/>
      <c r="Z27" s="19"/>
      <c r="AA27" s="19"/>
      <c r="AB27" s="19"/>
      <c r="AC27" s="19"/>
      <c r="AD27" s="19"/>
      <c r="AE27" s="19"/>
      <c r="AF27" s="19"/>
      <c r="AG27" s="19"/>
      <c r="AH27" s="19"/>
      <c r="AI27" s="19"/>
      <c r="AJ27" s="19"/>
      <c r="AK27" s="19"/>
      <c r="AL27" s="19"/>
      <c r="AM27" s="19"/>
      <c r="AN27" s="19"/>
      <c r="AO27" s="19"/>
      <c r="AP27" s="19"/>
      <c r="AQ27" s="19"/>
      <c r="AR27" s="19"/>
      <c r="AS27" s="19"/>
      <c r="AT27" s="19"/>
      <c r="AU27" s="19"/>
      <c r="AV27" s="19"/>
      <c r="AW27" s="19"/>
      <c r="AX27" s="19"/>
      <c r="AY27" s="19"/>
    </row>
    <row r="28" spans="2:51" ht="30.75" customHeight="1" x14ac:dyDescent="0.2">
      <c r="H28" s="36">
        <v>4</v>
      </c>
      <c r="I28" s="215" t="s">
        <v>116</v>
      </c>
      <c r="J28" s="216"/>
      <c r="K28" s="216"/>
      <c r="L28" s="216"/>
      <c r="M28" s="217"/>
      <c r="N28" s="182" t="s">
        <v>95</v>
      </c>
      <c r="O28" s="183"/>
      <c r="P28" s="183"/>
      <c r="Q28" s="183"/>
      <c r="R28" s="184"/>
      <c r="S28" s="19"/>
      <c r="U28" s="19"/>
      <c r="V28" s="19"/>
      <c r="W28" s="19"/>
      <c r="X28" s="19"/>
      <c r="Y28" s="19"/>
      <c r="Z28" s="19"/>
      <c r="AA28" s="19"/>
      <c r="AB28" s="19"/>
      <c r="AC28" s="19"/>
      <c r="AD28" s="19"/>
      <c r="AE28" s="19"/>
      <c r="AF28" s="19"/>
      <c r="AG28" s="19"/>
      <c r="AH28" s="19"/>
      <c r="AI28" s="19"/>
      <c r="AJ28" s="19"/>
      <c r="AK28" s="19"/>
      <c r="AL28" s="19"/>
      <c r="AM28" s="19"/>
      <c r="AN28" s="19"/>
      <c r="AO28" s="19"/>
      <c r="AP28" s="19"/>
      <c r="AQ28" s="19"/>
      <c r="AR28" s="19"/>
      <c r="AS28" s="19"/>
      <c r="AT28" s="19"/>
      <c r="AU28" s="19"/>
      <c r="AV28" s="19"/>
      <c r="AW28" s="19"/>
      <c r="AX28" s="19"/>
      <c r="AY28" s="19"/>
    </row>
    <row r="29" spans="2:51" ht="17.25" customHeight="1" thickBot="1" x14ac:dyDescent="0.25">
      <c r="I29" s="21"/>
      <c r="J29" s="21"/>
      <c r="K29" s="21"/>
      <c r="L29" s="21"/>
      <c r="M29" s="21"/>
      <c r="N29" s="21"/>
      <c r="O29" s="21"/>
      <c r="P29" s="21"/>
      <c r="Q29" s="21"/>
      <c r="R29" s="21"/>
      <c r="U29" s="19"/>
      <c r="V29" s="19"/>
      <c r="W29" s="19"/>
      <c r="X29" s="19"/>
    </row>
    <row r="30" spans="2:51" ht="27" customHeight="1" x14ac:dyDescent="0.2">
      <c r="G30" s="178" t="s">
        <v>130</v>
      </c>
      <c r="H30" s="179"/>
      <c r="I30" s="179"/>
      <c r="J30" s="179"/>
      <c r="K30" s="179"/>
      <c r="L30" s="179"/>
      <c r="M30" s="179"/>
      <c r="N30" s="179"/>
      <c r="O30" s="179"/>
      <c r="P30" s="179"/>
      <c r="Q30" s="179"/>
      <c r="R30" s="179"/>
      <c r="S30" s="180"/>
      <c r="U30" s="19"/>
      <c r="V30" s="19"/>
      <c r="W30" s="19"/>
      <c r="X30" s="19"/>
    </row>
    <row r="31" spans="2:51" ht="33" customHeight="1" x14ac:dyDescent="0.2">
      <c r="G31" s="96"/>
      <c r="H31" s="104">
        <v>2</v>
      </c>
      <c r="I31" s="173" t="s">
        <v>100</v>
      </c>
      <c r="J31" s="174"/>
      <c r="K31" s="174"/>
      <c r="L31" s="174"/>
      <c r="M31" s="174"/>
      <c r="N31" s="174"/>
      <c r="O31" s="174"/>
      <c r="P31" s="174"/>
      <c r="Q31" s="174"/>
      <c r="R31" s="175"/>
      <c r="S31" s="97"/>
      <c r="U31" s="19"/>
      <c r="V31" s="19"/>
      <c r="W31" s="19"/>
      <c r="X31" s="19"/>
    </row>
    <row r="32" spans="2:51" ht="33" customHeight="1" x14ac:dyDescent="0.2">
      <c r="G32" s="96"/>
      <c r="H32" s="3"/>
      <c r="I32" s="176" t="s">
        <v>96</v>
      </c>
      <c r="J32" s="176"/>
      <c r="K32" s="176" t="s">
        <v>97</v>
      </c>
      <c r="L32" s="176"/>
      <c r="M32" s="176" t="s">
        <v>98</v>
      </c>
      <c r="N32" s="176"/>
      <c r="O32" s="176" t="s">
        <v>122</v>
      </c>
      <c r="P32" s="176"/>
      <c r="Q32" s="176" t="s">
        <v>99</v>
      </c>
      <c r="R32" s="176"/>
      <c r="S32" s="97"/>
      <c r="U32" s="19"/>
      <c r="V32" s="19"/>
      <c r="W32" s="19"/>
      <c r="X32" s="19"/>
    </row>
    <row r="33" spans="1:72" ht="11.15" customHeight="1" x14ac:dyDescent="0.2">
      <c r="G33" s="96"/>
      <c r="H33" s="3"/>
      <c r="I33" s="91"/>
      <c r="J33" s="91"/>
      <c r="K33" s="91"/>
      <c r="L33" s="91"/>
      <c r="M33" s="91"/>
      <c r="N33" s="91"/>
      <c r="O33" s="91"/>
      <c r="P33" s="91"/>
      <c r="Q33" s="91"/>
      <c r="R33" s="91"/>
      <c r="S33" s="97"/>
      <c r="U33" s="19"/>
      <c r="V33" s="19"/>
      <c r="W33" s="19"/>
      <c r="X33" s="19"/>
    </row>
    <row r="34" spans="1:72" ht="33" customHeight="1" x14ac:dyDescent="0.2">
      <c r="G34" s="96"/>
      <c r="H34" s="104">
        <v>4</v>
      </c>
      <c r="I34" s="173" t="s">
        <v>101</v>
      </c>
      <c r="J34" s="174"/>
      <c r="K34" s="174"/>
      <c r="L34" s="174"/>
      <c r="M34" s="174"/>
      <c r="N34" s="174"/>
      <c r="O34" s="174"/>
      <c r="P34" s="174"/>
      <c r="Q34" s="174"/>
      <c r="R34" s="175"/>
      <c r="S34" s="97"/>
      <c r="U34" s="19"/>
      <c r="V34" s="19"/>
      <c r="W34" s="19"/>
      <c r="X34" s="19"/>
    </row>
    <row r="35" spans="1:72" ht="33" customHeight="1" x14ac:dyDescent="0.2">
      <c r="G35" s="96"/>
      <c r="I35" s="176" t="s">
        <v>102</v>
      </c>
      <c r="J35" s="176"/>
      <c r="K35" s="176" t="s">
        <v>103</v>
      </c>
      <c r="L35" s="176"/>
      <c r="M35" s="176" t="s">
        <v>104</v>
      </c>
      <c r="N35" s="176"/>
      <c r="O35" s="176"/>
      <c r="P35" s="176"/>
      <c r="Q35" s="176"/>
      <c r="R35" s="176"/>
      <c r="S35" s="97"/>
      <c r="U35" s="19"/>
      <c r="V35" s="19"/>
      <c r="W35" s="19"/>
      <c r="X35" s="19"/>
    </row>
    <row r="36" spans="1:72" ht="9.65" customHeight="1" x14ac:dyDescent="0.2">
      <c r="G36" s="96"/>
      <c r="I36" s="23"/>
      <c r="J36" s="23"/>
      <c r="K36" s="23"/>
      <c r="L36" s="23"/>
      <c r="M36" s="23"/>
      <c r="N36" s="23"/>
      <c r="O36" s="23"/>
      <c r="P36" s="23"/>
      <c r="Q36" s="23"/>
      <c r="R36" s="23"/>
      <c r="S36" s="97"/>
      <c r="U36" s="19"/>
      <c r="V36" s="19"/>
      <c r="W36" s="19"/>
      <c r="X36" s="19"/>
    </row>
    <row r="37" spans="1:72" ht="34.5" customHeight="1" x14ac:dyDescent="0.2">
      <c r="G37" s="96"/>
      <c r="I37" s="173" t="s">
        <v>107</v>
      </c>
      <c r="J37" s="174"/>
      <c r="K37" s="174"/>
      <c r="L37" s="174"/>
      <c r="M37" s="174"/>
      <c r="N37" s="174"/>
      <c r="O37" s="174"/>
      <c r="P37" s="174"/>
      <c r="Q37" s="174"/>
      <c r="R37" s="175"/>
      <c r="S37" s="97"/>
      <c r="U37" s="19"/>
      <c r="V37" s="19"/>
      <c r="W37" s="19"/>
      <c r="X37" s="19"/>
    </row>
    <row r="38" spans="1:72" ht="33" customHeight="1" x14ac:dyDescent="0.2">
      <c r="G38" s="96"/>
      <c r="I38" s="176" t="s">
        <v>105</v>
      </c>
      <c r="J38" s="176"/>
      <c r="K38" s="176" t="s">
        <v>106</v>
      </c>
      <c r="L38" s="176"/>
      <c r="M38" s="176" t="s">
        <v>114</v>
      </c>
      <c r="N38" s="176"/>
      <c r="O38" s="176" t="s">
        <v>108</v>
      </c>
      <c r="P38" s="176"/>
      <c r="Q38" s="177" t="s">
        <v>109</v>
      </c>
      <c r="R38" s="176"/>
      <c r="S38" s="97"/>
      <c r="U38" s="19"/>
      <c r="V38" s="19"/>
      <c r="W38" s="19"/>
      <c r="X38" s="19"/>
    </row>
    <row r="39" spans="1:72" ht="39.65" customHeight="1" x14ac:dyDescent="0.2">
      <c r="G39" s="96"/>
      <c r="I39" s="176" t="s">
        <v>113</v>
      </c>
      <c r="J39" s="176"/>
      <c r="K39" s="176" t="s">
        <v>110</v>
      </c>
      <c r="L39" s="176"/>
      <c r="M39" s="176" t="s">
        <v>111</v>
      </c>
      <c r="N39" s="176"/>
      <c r="O39" s="176" t="s">
        <v>112</v>
      </c>
      <c r="P39" s="176"/>
      <c r="Q39" s="176" t="s">
        <v>123</v>
      </c>
      <c r="R39" s="176"/>
      <c r="S39" s="97"/>
      <c r="U39" s="19"/>
      <c r="V39" s="19"/>
      <c r="W39" s="19"/>
      <c r="X39" s="19"/>
    </row>
    <row r="40" spans="1:72" ht="17.25" customHeight="1" thickBot="1" x14ac:dyDescent="0.25">
      <c r="G40" s="98"/>
      <c r="H40" s="99"/>
      <c r="I40" s="100"/>
      <c r="J40" s="100"/>
      <c r="K40" s="100"/>
      <c r="L40" s="100"/>
      <c r="M40" s="100"/>
      <c r="N40" s="100"/>
      <c r="O40" s="100"/>
      <c r="P40" s="100"/>
      <c r="Q40" s="100"/>
      <c r="R40" s="100"/>
      <c r="S40" s="101"/>
      <c r="U40" s="19"/>
      <c r="V40" s="19"/>
      <c r="W40" s="19"/>
      <c r="X40" s="19"/>
    </row>
    <row r="41" spans="1:72" ht="17.25" customHeight="1" x14ac:dyDescent="0.2">
      <c r="I41" s="23"/>
      <c r="J41" s="23"/>
      <c r="K41" s="23"/>
      <c r="L41" s="23"/>
      <c r="M41" s="23"/>
      <c r="N41" s="23"/>
      <c r="O41" s="23"/>
      <c r="P41" s="23"/>
      <c r="Q41" s="23"/>
      <c r="R41" s="23"/>
      <c r="U41" s="19"/>
      <c r="V41" s="19"/>
      <c r="W41" s="19"/>
      <c r="X41" s="19"/>
    </row>
    <row r="42" spans="1:72" ht="20.5" customHeight="1" x14ac:dyDescent="0.2">
      <c r="G42" s="218" t="s">
        <v>134</v>
      </c>
      <c r="H42" s="218"/>
      <c r="I42" s="218"/>
      <c r="J42" s="218"/>
      <c r="K42" s="218"/>
      <c r="L42" s="218"/>
      <c r="M42" s="218"/>
      <c r="N42" s="218"/>
      <c r="O42" s="218"/>
      <c r="P42" s="218"/>
      <c r="Q42" s="218"/>
      <c r="R42" s="218"/>
      <c r="S42" s="218"/>
      <c r="T42" s="105"/>
      <c r="U42" s="111"/>
      <c r="V42" s="111"/>
      <c r="W42" s="111"/>
      <c r="X42" s="111"/>
      <c r="Y42" s="105"/>
      <c r="Z42" s="105"/>
      <c r="AA42" s="105"/>
      <c r="AB42" s="105"/>
      <c r="AC42" s="105"/>
      <c r="AD42" s="105"/>
      <c r="AE42" s="105"/>
      <c r="AF42" s="105"/>
      <c r="AG42" s="105"/>
      <c r="AH42" s="105"/>
      <c r="AI42" s="105"/>
      <c r="AJ42" s="105"/>
      <c r="AK42" s="105"/>
      <c r="AL42" s="105"/>
      <c r="AM42" s="105"/>
      <c r="AN42" s="105"/>
      <c r="AO42" s="105"/>
      <c r="AP42" s="105"/>
      <c r="AQ42" s="105"/>
      <c r="AR42" s="105"/>
      <c r="AS42" s="105"/>
      <c r="AT42" s="105"/>
      <c r="AU42" s="105"/>
      <c r="AV42" s="105"/>
      <c r="AW42" s="105"/>
      <c r="AX42" s="105"/>
      <c r="AY42" s="105"/>
      <c r="AZ42" s="105"/>
      <c r="BA42" s="105"/>
      <c r="BB42" s="105"/>
      <c r="BC42" s="105"/>
      <c r="BD42" s="105"/>
      <c r="BE42" s="105"/>
      <c r="BF42" s="105"/>
      <c r="BG42" s="105"/>
      <c r="BH42" s="105"/>
      <c r="BI42" s="105"/>
      <c r="BJ42" s="105"/>
      <c r="BK42" s="105"/>
      <c r="BL42" s="105"/>
      <c r="BM42" s="105"/>
      <c r="BN42" s="105"/>
      <c r="BO42" s="105"/>
      <c r="BP42" s="105"/>
      <c r="BQ42" s="105"/>
      <c r="BR42" s="105"/>
      <c r="BS42" s="105"/>
      <c r="BT42" s="105"/>
    </row>
    <row r="43" spans="1:72" ht="20.5" customHeight="1" x14ac:dyDescent="0.2">
      <c r="G43" s="218"/>
      <c r="H43" s="218"/>
      <c r="I43" s="218"/>
      <c r="J43" s="218"/>
      <c r="K43" s="218"/>
      <c r="L43" s="218"/>
      <c r="M43" s="218"/>
      <c r="N43" s="218"/>
      <c r="O43" s="218"/>
      <c r="P43" s="218"/>
      <c r="Q43" s="218"/>
      <c r="R43" s="218"/>
      <c r="S43" s="218"/>
      <c r="T43" s="105"/>
      <c r="U43" s="111"/>
      <c r="V43" s="111"/>
      <c r="W43" s="111"/>
      <c r="X43" s="111"/>
      <c r="Y43" s="105"/>
      <c r="Z43" s="105"/>
      <c r="AA43" s="105"/>
      <c r="AB43" s="105"/>
      <c r="AC43" s="105"/>
      <c r="AD43" s="105"/>
      <c r="AE43" s="105"/>
      <c r="AF43" s="105"/>
      <c r="AG43" s="105"/>
      <c r="AH43" s="105" t="s">
        <v>54</v>
      </c>
      <c r="AI43" s="105"/>
      <c r="AJ43" s="105"/>
      <c r="AK43" s="105"/>
      <c r="AL43" s="105"/>
      <c r="AM43" s="105"/>
      <c r="AN43" s="105"/>
      <c r="AO43" s="105" t="s">
        <v>59</v>
      </c>
      <c r="AP43" s="105"/>
      <c r="AQ43" s="105"/>
      <c r="AR43" s="105"/>
      <c r="AS43" s="105"/>
      <c r="AT43" s="105"/>
      <c r="AU43" s="105"/>
      <c r="AV43" s="105"/>
      <c r="AW43" s="105"/>
      <c r="AX43" s="105" t="s">
        <v>63</v>
      </c>
      <c r="AY43" s="105"/>
      <c r="AZ43" s="105"/>
      <c r="BA43" s="105"/>
      <c r="BB43" s="105"/>
      <c r="BC43" s="105"/>
      <c r="BD43" s="105"/>
      <c r="BE43" s="105"/>
      <c r="BF43" s="105"/>
      <c r="BG43" s="105"/>
      <c r="BH43" s="105"/>
      <c r="BI43" s="105"/>
      <c r="BJ43" s="105"/>
      <c r="BK43" s="105"/>
      <c r="BL43" s="105"/>
      <c r="BM43" s="105"/>
      <c r="BN43" s="105"/>
      <c r="BO43" s="105"/>
      <c r="BP43" s="105"/>
      <c r="BQ43" s="105"/>
      <c r="BR43" s="105"/>
      <c r="BS43" s="105"/>
      <c r="BT43" s="105"/>
    </row>
    <row r="44" spans="1:72" ht="20.5" customHeight="1" thickBot="1" x14ac:dyDescent="0.25">
      <c r="G44" s="218"/>
      <c r="H44" s="218"/>
      <c r="I44" s="218"/>
      <c r="J44" s="218"/>
      <c r="K44" s="218"/>
      <c r="L44" s="218"/>
      <c r="M44" s="218"/>
      <c r="N44" s="218"/>
      <c r="O44" s="218"/>
      <c r="P44" s="218"/>
      <c r="Q44" s="218"/>
      <c r="R44" s="218"/>
      <c r="S44" s="218"/>
      <c r="T44" s="105"/>
      <c r="U44" s="105"/>
      <c r="V44" s="105"/>
      <c r="W44" s="105"/>
      <c r="X44" s="105"/>
      <c r="Y44" s="112" t="s">
        <v>37</v>
      </c>
      <c r="Z44" s="112" t="s">
        <v>31</v>
      </c>
      <c r="AA44" s="112" t="s">
        <v>69</v>
      </c>
      <c r="AB44" s="112" t="s">
        <v>35</v>
      </c>
      <c r="AC44" s="112" t="s">
        <v>36</v>
      </c>
      <c r="AD44" s="112" t="s">
        <v>38</v>
      </c>
      <c r="AE44" s="112" t="s">
        <v>49</v>
      </c>
      <c r="AF44" s="112" t="s">
        <v>50</v>
      </c>
      <c r="AG44" s="112" t="s">
        <v>51</v>
      </c>
      <c r="AH44" s="113" t="s">
        <v>70</v>
      </c>
      <c r="AI44" s="112" t="s">
        <v>38</v>
      </c>
      <c r="AJ44" s="112" t="s">
        <v>53</v>
      </c>
      <c r="AK44" s="112" t="s">
        <v>52</v>
      </c>
      <c r="AL44" s="112" t="s">
        <v>55</v>
      </c>
      <c r="AM44" s="112" t="s">
        <v>56</v>
      </c>
      <c r="AN44" s="112" t="s">
        <v>57</v>
      </c>
      <c r="AO44" s="112" t="s">
        <v>58</v>
      </c>
      <c r="AP44" s="112" t="s">
        <v>60</v>
      </c>
      <c r="AQ44" s="112" t="s">
        <v>61</v>
      </c>
      <c r="AR44" s="112" t="s">
        <v>68</v>
      </c>
      <c r="AS44" s="112" t="s">
        <v>62</v>
      </c>
      <c r="AT44" s="112" t="s">
        <v>63</v>
      </c>
      <c r="AU44" s="113" t="s">
        <v>64</v>
      </c>
      <c r="AV44" s="113" t="s">
        <v>67</v>
      </c>
      <c r="AW44" s="113" t="s">
        <v>66</v>
      </c>
      <c r="AX44" s="114" t="s">
        <v>65</v>
      </c>
      <c r="AY44" s="113" t="s">
        <v>70</v>
      </c>
      <c r="AZ44" s="105"/>
      <c r="BA44" s="105"/>
      <c r="BB44" s="105"/>
      <c r="BC44" s="105"/>
      <c r="BD44" s="105"/>
      <c r="BE44" s="105"/>
      <c r="BF44" s="105"/>
      <c r="BG44" s="105"/>
      <c r="BH44" s="105"/>
      <c r="BI44" s="105"/>
      <c r="BJ44" s="105"/>
      <c r="BK44" s="105"/>
      <c r="BL44" s="105"/>
      <c r="BM44" s="105"/>
      <c r="BN44" s="105"/>
      <c r="BO44" s="105"/>
      <c r="BP44" s="105"/>
      <c r="BQ44" s="105"/>
      <c r="BR44" s="105"/>
      <c r="BS44" s="105"/>
      <c r="BT44" s="105"/>
    </row>
    <row r="45" spans="1:72" ht="20.5" customHeight="1" thickTop="1" x14ac:dyDescent="0.2">
      <c r="A45" s="24"/>
      <c r="F45" s="193"/>
      <c r="G45" s="218"/>
      <c r="H45" s="218"/>
      <c r="I45" s="218"/>
      <c r="J45" s="218"/>
      <c r="K45" s="218"/>
      <c r="L45" s="218"/>
      <c r="M45" s="218"/>
      <c r="N45" s="218"/>
      <c r="O45" s="218"/>
      <c r="P45" s="218"/>
      <c r="Q45" s="218"/>
      <c r="R45" s="218"/>
      <c r="S45" s="218"/>
      <c r="T45" s="107"/>
      <c r="U45" s="105"/>
      <c r="V45" s="105"/>
      <c r="W45" s="105"/>
      <c r="X45" s="105"/>
      <c r="Y45" s="115">
        <v>1</v>
      </c>
      <c r="Z45" s="116">
        <f ca="1">RAND()</f>
        <v>0.1721224517281208</v>
      </c>
      <c r="AA45" s="116" t="str">
        <f ca="1">AK45</f>
        <v>19</v>
      </c>
      <c r="AB45" s="116">
        <f t="shared" ref="AB45:AB56" ca="1" si="0">RANK(Z45,$Z$45:$Z$56)</f>
        <v>9</v>
      </c>
      <c r="AC45" s="117">
        <v>1</v>
      </c>
      <c r="AD45" s="118" t="str">
        <f>IF($I$46="","",$I$46)</f>
        <v/>
      </c>
      <c r="AE45" s="118">
        <f>COUNTIF($AD$45:AD45,AD45)+10</f>
        <v>11</v>
      </c>
      <c r="AF45" s="118" t="str">
        <f>AD45&amp;AE45</f>
        <v>11</v>
      </c>
      <c r="AG45" s="118" t="str">
        <f>AF45</f>
        <v>11</v>
      </c>
      <c r="AH45" s="119" t="str">
        <f t="shared" ref="AH45:AH56" si="1">MID(AG45,2,AJ45)</f>
        <v/>
      </c>
      <c r="AI45" s="118" t="str">
        <f>IF($I$46="","",$I$46)</f>
        <v/>
      </c>
      <c r="AJ45" s="118">
        <f t="shared" ref="AJ45:AJ56" si="2">LEN(AI45)</f>
        <v>0</v>
      </c>
      <c r="AK45" s="116" t="str">
        <f t="shared" ref="AK45:AK56" ca="1" si="3">VLOOKUP(AB45,$AC$45:$AF$56,4)</f>
        <v>19</v>
      </c>
      <c r="AL45" s="116" t="str">
        <f ca="1">RIGHT(AK45,2)</f>
        <v>19</v>
      </c>
      <c r="AM45" s="116" t="str">
        <f t="shared" ref="AM45:AM56" ca="1" si="4">AL45&amp;AY45</f>
        <v>19</v>
      </c>
      <c r="AN45" s="116" t="str">
        <f ca="1">MID(AM45,1,3)</f>
        <v>19</v>
      </c>
      <c r="AO45" s="116">
        <f t="shared" ref="AO45:AO56" ca="1" si="5">LEN(AN45)</f>
        <v>2</v>
      </c>
      <c r="AP45" s="116" t="str">
        <f t="shared" ref="AP45:AP56" ca="1" si="6">IF(AO45=2,"",AM45)</f>
        <v/>
      </c>
      <c r="AQ45" s="116" t="str">
        <f ca="1">IF(AP45="","",MATCH(AP45,$AP$45:$AP$56,0))</f>
        <v/>
      </c>
      <c r="AR45" s="116" t="str">
        <f ca="1">AP45</f>
        <v/>
      </c>
      <c r="AS45" s="116" t="e">
        <f t="shared" ref="AS45:AS56" ca="1" si="7">SMALL($AQ$45:$AQ$56,$Y45)</f>
        <v>#NUM!</v>
      </c>
      <c r="AT45" s="116" t="str">
        <f ca="1">IFERROR(AS45,"")</f>
        <v/>
      </c>
      <c r="AU45" s="120" t="str">
        <f ca="1">AT45</f>
        <v/>
      </c>
      <c r="AV45" s="120" t="str">
        <f ca="1">VLOOKUP(AT45,$AQ$45:$AR$56,2)</f>
        <v/>
      </c>
      <c r="AW45" s="120" t="e">
        <f ca="1">MID(AV45,3,LEN(AV45)-2)</f>
        <v>#VALUE!</v>
      </c>
      <c r="AX45" s="121" t="str">
        <f ca="1">IFERROR(AW45,"")</f>
        <v/>
      </c>
      <c r="AY45" s="120" t="str">
        <f t="shared" ref="AY45:AY56" ca="1" si="8">VLOOKUP(AA45,$AG$45:$AI$56,3,0)</f>
        <v/>
      </c>
      <c r="AZ45" s="105"/>
      <c r="BA45" s="105"/>
      <c r="BB45" s="105"/>
      <c r="BC45" s="105"/>
      <c r="BD45" s="105"/>
      <c r="BE45" s="105"/>
      <c r="BF45" s="105"/>
      <c r="BG45" s="105"/>
      <c r="BH45" s="105"/>
      <c r="BI45" s="105"/>
      <c r="BJ45" s="105"/>
      <c r="BK45" s="105"/>
      <c r="BL45" s="105"/>
      <c r="BM45" s="105"/>
      <c r="BN45" s="105"/>
      <c r="BO45" s="105"/>
      <c r="BP45" s="105"/>
      <c r="BQ45" s="105"/>
      <c r="BR45" s="105"/>
      <c r="BS45" s="105"/>
      <c r="BT45" s="105"/>
    </row>
    <row r="46" spans="1:72" s="22" customFormat="1" ht="20.5" customHeight="1" x14ac:dyDescent="0.2">
      <c r="A46" s="25"/>
      <c r="F46" s="193"/>
      <c r="G46" s="218"/>
      <c r="H46" s="218"/>
      <c r="I46" s="218"/>
      <c r="J46" s="218"/>
      <c r="K46" s="218"/>
      <c r="L46" s="218"/>
      <c r="M46" s="218"/>
      <c r="N46" s="218"/>
      <c r="O46" s="218"/>
      <c r="P46" s="218"/>
      <c r="Q46" s="218"/>
      <c r="R46" s="218"/>
      <c r="S46" s="218"/>
      <c r="T46" s="108"/>
      <c r="U46" s="122"/>
      <c r="V46" s="122"/>
      <c r="W46" s="122"/>
      <c r="X46" s="122"/>
      <c r="Y46" s="123">
        <v>2</v>
      </c>
      <c r="Z46" s="119">
        <f t="shared" ref="Z46:Z54" ca="1" si="9">RAND()</f>
        <v>0.13699249289407833</v>
      </c>
      <c r="AA46" s="116" t="str">
        <f ca="1">AK46</f>
        <v>20</v>
      </c>
      <c r="AB46" s="116">
        <f t="shared" ca="1" si="0"/>
        <v>10</v>
      </c>
      <c r="AC46" s="124">
        <v>2</v>
      </c>
      <c r="AD46" s="125" t="str">
        <f>IF($J$46="","",$J$46)</f>
        <v/>
      </c>
      <c r="AE46" s="118">
        <f>COUNTIF($AD$45:AD46,AD46)+10</f>
        <v>12</v>
      </c>
      <c r="AF46" s="118" t="str">
        <f t="shared" ref="AF46:AF56" si="10">AD46&amp;AE46</f>
        <v>12</v>
      </c>
      <c r="AG46" s="118" t="str">
        <f t="shared" ref="AG46:AG56" si="11">AF46</f>
        <v>12</v>
      </c>
      <c r="AH46" s="119" t="str">
        <f t="shared" si="1"/>
        <v/>
      </c>
      <c r="AI46" s="125" t="str">
        <f>IF($J$46="","",$J$46)</f>
        <v/>
      </c>
      <c r="AJ46" s="118">
        <f t="shared" si="2"/>
        <v>0</v>
      </c>
      <c r="AK46" s="116" t="str">
        <f t="shared" ca="1" si="3"/>
        <v>20</v>
      </c>
      <c r="AL46" s="116" t="str">
        <f t="shared" ref="AL46:AL56" ca="1" si="12">RIGHT(AK46,2)</f>
        <v>20</v>
      </c>
      <c r="AM46" s="116" t="str">
        <f t="shared" ca="1" si="4"/>
        <v>20</v>
      </c>
      <c r="AN46" s="116" t="str">
        <f t="shared" ref="AN46:AN56" ca="1" si="13">MID(AM46,1,3)</f>
        <v>20</v>
      </c>
      <c r="AO46" s="116">
        <f t="shared" ca="1" si="5"/>
        <v>2</v>
      </c>
      <c r="AP46" s="116" t="str">
        <f t="shared" ca="1" si="6"/>
        <v/>
      </c>
      <c r="AQ46" s="116" t="str">
        <f t="shared" ref="AQ46:AQ56" ca="1" si="14">IF(AP46="","",MATCH(AP46,$AP$45:$AP$56,0))</f>
        <v/>
      </c>
      <c r="AR46" s="116" t="str">
        <f t="shared" ref="AR46:AR56" ca="1" si="15">AP46</f>
        <v/>
      </c>
      <c r="AS46" s="116" t="e">
        <f t="shared" ca="1" si="7"/>
        <v>#NUM!</v>
      </c>
      <c r="AT46" s="116" t="str">
        <f t="shared" ref="AT46:AT56" ca="1" si="16">IFERROR(AS46,"")</f>
        <v/>
      </c>
      <c r="AU46" s="120" t="str">
        <f t="shared" ref="AU46:AU56" ca="1" si="17">AT46</f>
        <v/>
      </c>
      <c r="AV46" s="120" t="str">
        <f t="shared" ref="AV46:AV56" ca="1" si="18">VLOOKUP(AT46,$AQ$45:$AR$56,2)</f>
        <v/>
      </c>
      <c r="AW46" s="120" t="e">
        <f t="shared" ref="AW46:AW56" ca="1" si="19">MID(AV46,3,LEN(AV46)-2)</f>
        <v>#VALUE!</v>
      </c>
      <c r="AX46" s="121" t="str">
        <f t="shared" ref="AX46:AX56" ca="1" si="20">IFERROR(AW46,"")</f>
        <v/>
      </c>
      <c r="AY46" s="120" t="str">
        <f t="shared" ca="1" si="8"/>
        <v/>
      </c>
      <c r="AZ46" s="122"/>
      <c r="BA46" s="122"/>
      <c r="BB46" s="122"/>
      <c r="BC46" s="122"/>
      <c r="BD46" s="122"/>
      <c r="BE46" s="122"/>
      <c r="BF46" s="122"/>
      <c r="BG46" s="122"/>
      <c r="BH46" s="122"/>
      <c r="BI46" s="122"/>
      <c r="BJ46" s="122"/>
      <c r="BK46" s="122"/>
      <c r="BL46" s="122"/>
      <c r="BM46" s="122"/>
      <c r="BN46" s="122"/>
      <c r="BO46" s="122"/>
      <c r="BP46" s="122"/>
      <c r="BQ46" s="122"/>
      <c r="BR46" s="122"/>
      <c r="BS46" s="122"/>
      <c r="BT46" s="122"/>
    </row>
    <row r="47" spans="1:72" ht="20.5" customHeight="1" x14ac:dyDescent="0.2">
      <c r="A47" s="24"/>
      <c r="G47" s="218"/>
      <c r="H47" s="218"/>
      <c r="I47" s="218"/>
      <c r="J47" s="218"/>
      <c r="K47" s="218"/>
      <c r="L47" s="218"/>
      <c r="M47" s="218"/>
      <c r="N47" s="218"/>
      <c r="O47" s="218"/>
      <c r="P47" s="218"/>
      <c r="Q47" s="218"/>
      <c r="R47" s="218"/>
      <c r="S47" s="218"/>
      <c r="T47" s="126"/>
      <c r="U47" s="105"/>
      <c r="V47" s="105"/>
      <c r="W47" s="105"/>
      <c r="X47" s="105"/>
      <c r="Y47" s="123">
        <v>3</v>
      </c>
      <c r="Z47" s="119">
        <f t="shared" ca="1" si="9"/>
        <v>0.38222908424278534</v>
      </c>
      <c r="AA47" s="116" t="str">
        <f ca="1">AK47</f>
        <v>15</v>
      </c>
      <c r="AB47" s="116">
        <f t="shared" ca="1" si="0"/>
        <v>5</v>
      </c>
      <c r="AC47" s="124">
        <v>3</v>
      </c>
      <c r="AD47" s="125" t="str">
        <f>IF($K$46="","",$K$46)</f>
        <v/>
      </c>
      <c r="AE47" s="118">
        <f>COUNTIF($AD$45:AD47,AD47)+10</f>
        <v>13</v>
      </c>
      <c r="AF47" s="118" t="str">
        <f t="shared" si="10"/>
        <v>13</v>
      </c>
      <c r="AG47" s="118" t="str">
        <f t="shared" si="11"/>
        <v>13</v>
      </c>
      <c r="AH47" s="119" t="str">
        <f t="shared" si="1"/>
        <v/>
      </c>
      <c r="AI47" s="125" t="str">
        <f>IF($K$46="","",$K$46)</f>
        <v/>
      </c>
      <c r="AJ47" s="118">
        <f t="shared" si="2"/>
        <v>0</v>
      </c>
      <c r="AK47" s="116" t="str">
        <f t="shared" ca="1" si="3"/>
        <v>15</v>
      </c>
      <c r="AL47" s="116" t="str">
        <f t="shared" ca="1" si="12"/>
        <v>15</v>
      </c>
      <c r="AM47" s="116" t="str">
        <f t="shared" ca="1" si="4"/>
        <v>15</v>
      </c>
      <c r="AN47" s="116" t="str">
        <f t="shared" ca="1" si="13"/>
        <v>15</v>
      </c>
      <c r="AO47" s="116">
        <f t="shared" ca="1" si="5"/>
        <v>2</v>
      </c>
      <c r="AP47" s="116" t="str">
        <f t="shared" ca="1" si="6"/>
        <v/>
      </c>
      <c r="AQ47" s="116" t="str">
        <f t="shared" ca="1" si="14"/>
        <v/>
      </c>
      <c r="AR47" s="116" t="str">
        <f t="shared" ca="1" si="15"/>
        <v/>
      </c>
      <c r="AS47" s="116" t="e">
        <f t="shared" ca="1" si="7"/>
        <v>#NUM!</v>
      </c>
      <c r="AT47" s="116" t="str">
        <f t="shared" ca="1" si="16"/>
        <v/>
      </c>
      <c r="AU47" s="120" t="str">
        <f t="shared" ca="1" si="17"/>
        <v/>
      </c>
      <c r="AV47" s="120" t="str">
        <f t="shared" ca="1" si="18"/>
        <v/>
      </c>
      <c r="AW47" s="120" t="e">
        <f t="shared" ca="1" si="19"/>
        <v>#VALUE!</v>
      </c>
      <c r="AX47" s="121" t="str">
        <f t="shared" ca="1" si="20"/>
        <v/>
      </c>
      <c r="AY47" s="120" t="str">
        <f t="shared" ca="1" si="8"/>
        <v/>
      </c>
      <c r="AZ47" s="105"/>
      <c r="BA47" s="105"/>
      <c r="BB47" s="105"/>
      <c r="BC47" s="105"/>
      <c r="BD47" s="105"/>
      <c r="BE47" s="105"/>
      <c r="BF47" s="105"/>
      <c r="BG47" s="105"/>
      <c r="BH47" s="105"/>
      <c r="BI47" s="105"/>
      <c r="BJ47" s="105"/>
      <c r="BK47" s="105"/>
      <c r="BL47" s="105"/>
      <c r="BM47" s="105"/>
      <c r="BN47" s="105"/>
      <c r="BO47" s="105"/>
      <c r="BP47" s="105"/>
      <c r="BQ47" s="105"/>
      <c r="BR47" s="105"/>
      <c r="BS47" s="105"/>
      <c r="BT47" s="105"/>
    </row>
    <row r="48" spans="1:72" s="105" customFormat="1" ht="30" customHeight="1" x14ac:dyDescent="0.2">
      <c r="A48" s="128"/>
      <c r="H48" s="92"/>
      <c r="I48" s="219"/>
      <c r="J48" s="219"/>
      <c r="K48" s="219"/>
      <c r="L48" s="219"/>
      <c r="M48" s="219"/>
      <c r="N48" s="220"/>
      <c r="O48" s="220"/>
      <c r="P48" s="220"/>
      <c r="Q48" s="220"/>
      <c r="R48" s="220"/>
      <c r="Y48" s="123">
        <v>4</v>
      </c>
      <c r="Z48" s="119">
        <f t="shared" ca="1" si="9"/>
        <v>2.6239582176158516E-3</v>
      </c>
      <c r="AA48" s="116" t="str">
        <f t="shared" ref="AA48:AA56" ca="1" si="21">AK48</f>
        <v>22</v>
      </c>
      <c r="AB48" s="116">
        <f t="shared" ca="1" si="0"/>
        <v>12</v>
      </c>
      <c r="AC48" s="124">
        <v>4</v>
      </c>
      <c r="AD48" s="125" t="str">
        <f>IF($L$46="","",$L$46)</f>
        <v/>
      </c>
      <c r="AE48" s="118">
        <f>COUNTIF($AD$45:AD48,AD48)+10</f>
        <v>14</v>
      </c>
      <c r="AF48" s="118" t="str">
        <f t="shared" si="10"/>
        <v>14</v>
      </c>
      <c r="AG48" s="118" t="str">
        <f t="shared" si="11"/>
        <v>14</v>
      </c>
      <c r="AH48" s="119" t="str">
        <f t="shared" si="1"/>
        <v/>
      </c>
      <c r="AI48" s="125" t="str">
        <f>IF($L$46="","",$L$46)</f>
        <v/>
      </c>
      <c r="AJ48" s="118">
        <f t="shared" si="2"/>
        <v>0</v>
      </c>
      <c r="AK48" s="116" t="str">
        <f t="shared" ca="1" si="3"/>
        <v>22</v>
      </c>
      <c r="AL48" s="116" t="str">
        <f t="shared" ca="1" si="12"/>
        <v>22</v>
      </c>
      <c r="AM48" s="116" t="str">
        <f t="shared" ca="1" si="4"/>
        <v>22</v>
      </c>
      <c r="AN48" s="116" t="str">
        <f t="shared" ca="1" si="13"/>
        <v>22</v>
      </c>
      <c r="AO48" s="116">
        <f t="shared" ca="1" si="5"/>
        <v>2</v>
      </c>
      <c r="AP48" s="116" t="str">
        <f t="shared" ca="1" si="6"/>
        <v/>
      </c>
      <c r="AQ48" s="116" t="str">
        <f t="shared" ca="1" si="14"/>
        <v/>
      </c>
      <c r="AR48" s="116" t="str">
        <f t="shared" ca="1" si="15"/>
        <v/>
      </c>
      <c r="AS48" s="116" t="e">
        <f t="shared" ca="1" si="7"/>
        <v>#NUM!</v>
      </c>
      <c r="AT48" s="116" t="str">
        <f t="shared" ca="1" si="16"/>
        <v/>
      </c>
      <c r="AU48" s="120" t="str">
        <f t="shared" ca="1" si="17"/>
        <v/>
      </c>
      <c r="AV48" s="120" t="str">
        <f t="shared" ca="1" si="18"/>
        <v/>
      </c>
      <c r="AW48" s="120" t="e">
        <f t="shared" ca="1" si="19"/>
        <v>#VALUE!</v>
      </c>
      <c r="AX48" s="121" t="str">
        <f t="shared" ca="1" si="20"/>
        <v/>
      </c>
      <c r="AY48" s="120" t="str">
        <f t="shared" ca="1" si="8"/>
        <v/>
      </c>
    </row>
    <row r="49" spans="1:51" s="105" customFormat="1" ht="30" customHeight="1" x14ac:dyDescent="0.2">
      <c r="A49" s="128"/>
      <c r="F49" s="193"/>
      <c r="G49" s="106"/>
      <c r="H49" s="92"/>
      <c r="I49" s="219"/>
      <c r="J49" s="219"/>
      <c r="K49" s="219"/>
      <c r="L49" s="219"/>
      <c r="M49" s="219"/>
      <c r="N49" s="220"/>
      <c r="O49" s="220"/>
      <c r="P49" s="220"/>
      <c r="Q49" s="220"/>
      <c r="R49" s="220"/>
      <c r="S49" s="107"/>
      <c r="T49" s="107"/>
      <c r="Y49" s="123">
        <v>5</v>
      </c>
      <c r="Z49" s="119">
        <f t="shared" ca="1" si="9"/>
        <v>0.3364993859030867</v>
      </c>
      <c r="AA49" s="116" t="str">
        <f t="shared" ca="1" si="21"/>
        <v>17</v>
      </c>
      <c r="AB49" s="116">
        <f t="shared" ca="1" si="0"/>
        <v>7</v>
      </c>
      <c r="AC49" s="124">
        <v>5</v>
      </c>
      <c r="AD49" s="125" t="str">
        <f>IF($M$46="","",$M$46)</f>
        <v/>
      </c>
      <c r="AE49" s="118">
        <f>COUNTIF($AD$45:AD49,AD49)+10</f>
        <v>15</v>
      </c>
      <c r="AF49" s="118" t="str">
        <f t="shared" si="10"/>
        <v>15</v>
      </c>
      <c r="AG49" s="118" t="str">
        <f t="shared" si="11"/>
        <v>15</v>
      </c>
      <c r="AH49" s="119" t="str">
        <f t="shared" si="1"/>
        <v/>
      </c>
      <c r="AI49" s="125" t="str">
        <f>IF($M$46="","",$M$46)</f>
        <v/>
      </c>
      <c r="AJ49" s="118">
        <f t="shared" si="2"/>
        <v>0</v>
      </c>
      <c r="AK49" s="116" t="str">
        <f t="shared" ca="1" si="3"/>
        <v>17</v>
      </c>
      <c r="AL49" s="116" t="str">
        <f t="shared" ca="1" si="12"/>
        <v>17</v>
      </c>
      <c r="AM49" s="116" t="str">
        <f t="shared" ca="1" si="4"/>
        <v>17</v>
      </c>
      <c r="AN49" s="116" t="str">
        <f t="shared" ca="1" si="13"/>
        <v>17</v>
      </c>
      <c r="AO49" s="116">
        <f t="shared" ca="1" si="5"/>
        <v>2</v>
      </c>
      <c r="AP49" s="116" t="str">
        <f t="shared" ca="1" si="6"/>
        <v/>
      </c>
      <c r="AQ49" s="116" t="str">
        <f t="shared" ca="1" si="14"/>
        <v/>
      </c>
      <c r="AR49" s="116" t="str">
        <f t="shared" ca="1" si="15"/>
        <v/>
      </c>
      <c r="AS49" s="116" t="e">
        <f t="shared" ca="1" si="7"/>
        <v>#NUM!</v>
      </c>
      <c r="AT49" s="116" t="str">
        <f t="shared" ca="1" si="16"/>
        <v/>
      </c>
      <c r="AU49" s="120" t="str">
        <f t="shared" ca="1" si="17"/>
        <v/>
      </c>
      <c r="AV49" s="120" t="str">
        <f t="shared" ca="1" si="18"/>
        <v/>
      </c>
      <c r="AW49" s="120" t="e">
        <f t="shared" ca="1" si="19"/>
        <v>#VALUE!</v>
      </c>
      <c r="AX49" s="121" t="str">
        <f t="shared" ca="1" si="20"/>
        <v/>
      </c>
      <c r="AY49" s="120" t="str">
        <f t="shared" ca="1" si="8"/>
        <v/>
      </c>
    </row>
    <row r="50" spans="1:51" s="122" customFormat="1" ht="33.75" customHeight="1" x14ac:dyDescent="0.2">
      <c r="A50" s="129"/>
      <c r="F50" s="193"/>
      <c r="G50" s="106"/>
      <c r="H50" s="106"/>
      <c r="I50" s="108"/>
      <c r="J50" s="108"/>
      <c r="K50" s="108"/>
      <c r="L50" s="108"/>
      <c r="M50" s="108"/>
      <c r="N50" s="108"/>
      <c r="O50" s="108"/>
      <c r="P50" s="108"/>
      <c r="Q50" s="108"/>
      <c r="R50" s="108"/>
      <c r="S50" s="108"/>
      <c r="T50" s="108"/>
      <c r="Y50" s="123">
        <v>6</v>
      </c>
      <c r="Z50" s="119">
        <f t="shared" ca="1" si="9"/>
        <v>0.35775793346141171</v>
      </c>
      <c r="AA50" s="116" t="str">
        <f t="shared" ca="1" si="21"/>
        <v>16</v>
      </c>
      <c r="AB50" s="116">
        <f t="shared" ca="1" si="0"/>
        <v>6</v>
      </c>
      <c r="AC50" s="124">
        <v>6</v>
      </c>
      <c r="AD50" s="125" t="str">
        <f>IF($N$46="","",$N$46)</f>
        <v/>
      </c>
      <c r="AE50" s="118">
        <f>COUNTIF($AD$45:AD50,AD50)+10</f>
        <v>16</v>
      </c>
      <c r="AF50" s="118" t="str">
        <f t="shared" si="10"/>
        <v>16</v>
      </c>
      <c r="AG50" s="118" t="str">
        <f t="shared" si="11"/>
        <v>16</v>
      </c>
      <c r="AH50" s="119" t="str">
        <f t="shared" si="1"/>
        <v/>
      </c>
      <c r="AI50" s="125" t="str">
        <f>IF($N$46="","",$N$46)</f>
        <v/>
      </c>
      <c r="AJ50" s="118">
        <f t="shared" si="2"/>
        <v>0</v>
      </c>
      <c r="AK50" s="116" t="str">
        <f t="shared" ca="1" si="3"/>
        <v>16</v>
      </c>
      <c r="AL50" s="116" t="str">
        <f t="shared" ca="1" si="12"/>
        <v>16</v>
      </c>
      <c r="AM50" s="116" t="str">
        <f t="shared" ca="1" si="4"/>
        <v>16</v>
      </c>
      <c r="AN50" s="116" t="str">
        <f t="shared" ca="1" si="13"/>
        <v>16</v>
      </c>
      <c r="AO50" s="116">
        <f t="shared" ca="1" si="5"/>
        <v>2</v>
      </c>
      <c r="AP50" s="116" t="str">
        <f t="shared" ca="1" si="6"/>
        <v/>
      </c>
      <c r="AQ50" s="116" t="str">
        <f t="shared" ca="1" si="14"/>
        <v/>
      </c>
      <c r="AR50" s="116" t="str">
        <f t="shared" ca="1" si="15"/>
        <v/>
      </c>
      <c r="AS50" s="116" t="e">
        <f t="shared" ca="1" si="7"/>
        <v>#NUM!</v>
      </c>
      <c r="AT50" s="116" t="str">
        <f t="shared" ca="1" si="16"/>
        <v/>
      </c>
      <c r="AU50" s="120" t="str">
        <f t="shared" ca="1" si="17"/>
        <v/>
      </c>
      <c r="AV50" s="120" t="str">
        <f t="shared" ca="1" si="18"/>
        <v/>
      </c>
      <c r="AW50" s="120" t="e">
        <f t="shared" ca="1" si="19"/>
        <v>#VALUE!</v>
      </c>
      <c r="AX50" s="121" t="str">
        <f t="shared" ca="1" si="20"/>
        <v/>
      </c>
      <c r="AY50" s="120" t="str">
        <f t="shared" ca="1" si="8"/>
        <v/>
      </c>
    </row>
    <row r="51" spans="1:51" s="105" customFormat="1" ht="47.25" customHeight="1" x14ac:dyDescent="0.2">
      <c r="A51" s="128"/>
      <c r="I51" s="109"/>
      <c r="J51" s="110"/>
      <c r="K51" s="110"/>
      <c r="L51" s="110"/>
      <c r="M51" s="110"/>
      <c r="N51" s="110"/>
      <c r="O51" s="110"/>
      <c r="P51" s="110"/>
      <c r="Q51" s="110"/>
      <c r="R51" s="110"/>
      <c r="S51" s="110"/>
      <c r="T51" s="126"/>
      <c r="Y51" s="123">
        <v>7</v>
      </c>
      <c r="Z51" s="119">
        <f t="shared" ca="1" si="9"/>
        <v>7.725393983548412E-2</v>
      </c>
      <c r="AA51" s="116" t="str">
        <f t="shared" ca="1" si="21"/>
        <v>21</v>
      </c>
      <c r="AB51" s="116">
        <f t="shared" ca="1" si="0"/>
        <v>11</v>
      </c>
      <c r="AC51" s="124">
        <v>7</v>
      </c>
      <c r="AD51" s="125" t="str">
        <f>IF($O$46="","",$O$46)</f>
        <v/>
      </c>
      <c r="AE51" s="118">
        <f>COUNTIF($AD$45:AD51,AD51)+10</f>
        <v>17</v>
      </c>
      <c r="AF51" s="118" t="str">
        <f t="shared" si="10"/>
        <v>17</v>
      </c>
      <c r="AG51" s="118" t="str">
        <f t="shared" si="11"/>
        <v>17</v>
      </c>
      <c r="AH51" s="119" t="str">
        <f t="shared" si="1"/>
        <v/>
      </c>
      <c r="AI51" s="125" t="str">
        <f>IF($O$46="","",$O$46)</f>
        <v/>
      </c>
      <c r="AJ51" s="118">
        <f t="shared" si="2"/>
        <v>0</v>
      </c>
      <c r="AK51" s="116" t="str">
        <f t="shared" ca="1" si="3"/>
        <v>21</v>
      </c>
      <c r="AL51" s="116" t="str">
        <f t="shared" ca="1" si="12"/>
        <v>21</v>
      </c>
      <c r="AM51" s="116" t="str">
        <f t="shared" ca="1" si="4"/>
        <v>21</v>
      </c>
      <c r="AN51" s="116" t="str">
        <f t="shared" ca="1" si="13"/>
        <v>21</v>
      </c>
      <c r="AO51" s="116">
        <f t="shared" ca="1" si="5"/>
        <v>2</v>
      </c>
      <c r="AP51" s="116" t="str">
        <f t="shared" ca="1" si="6"/>
        <v/>
      </c>
      <c r="AQ51" s="116" t="str">
        <f t="shared" ca="1" si="14"/>
        <v/>
      </c>
      <c r="AR51" s="116" t="str">
        <f t="shared" ca="1" si="15"/>
        <v/>
      </c>
      <c r="AS51" s="116" t="e">
        <f t="shared" ca="1" si="7"/>
        <v>#NUM!</v>
      </c>
      <c r="AT51" s="116" t="str">
        <f t="shared" ca="1" si="16"/>
        <v/>
      </c>
      <c r="AU51" s="120" t="str">
        <f t="shared" ca="1" si="17"/>
        <v/>
      </c>
      <c r="AV51" s="120" t="str">
        <f t="shared" ca="1" si="18"/>
        <v/>
      </c>
      <c r="AW51" s="120" t="e">
        <f t="shared" ca="1" si="19"/>
        <v>#VALUE!</v>
      </c>
      <c r="AX51" s="121" t="str">
        <f t="shared" ca="1" si="20"/>
        <v/>
      </c>
      <c r="AY51" s="120" t="str">
        <f t="shared" ca="1" si="8"/>
        <v/>
      </c>
    </row>
    <row r="52" spans="1:51" s="105" customFormat="1" ht="42.75" customHeight="1" x14ac:dyDescent="0.2">
      <c r="A52" s="128"/>
      <c r="T52" s="127"/>
      <c r="Y52" s="123">
        <v>8</v>
      </c>
      <c r="Z52" s="119">
        <f t="shared" ca="1" si="9"/>
        <v>0.27518874438115315</v>
      </c>
      <c r="AA52" s="116" t="str">
        <f t="shared" ca="1" si="21"/>
        <v>18</v>
      </c>
      <c r="AB52" s="116">
        <f t="shared" ca="1" si="0"/>
        <v>8</v>
      </c>
      <c r="AC52" s="124">
        <v>8</v>
      </c>
      <c r="AD52" s="125" t="str">
        <f>IF($P$46="","",$P$46)</f>
        <v/>
      </c>
      <c r="AE52" s="118">
        <f>COUNTIF($AD$45:AD52,AD52)+10</f>
        <v>18</v>
      </c>
      <c r="AF52" s="118" t="str">
        <f t="shared" si="10"/>
        <v>18</v>
      </c>
      <c r="AG52" s="118" t="str">
        <f t="shared" si="11"/>
        <v>18</v>
      </c>
      <c r="AH52" s="119" t="str">
        <f t="shared" si="1"/>
        <v/>
      </c>
      <c r="AI52" s="125" t="str">
        <f>IF($P$46="","",$P$46)</f>
        <v/>
      </c>
      <c r="AJ52" s="118">
        <f t="shared" si="2"/>
        <v>0</v>
      </c>
      <c r="AK52" s="116" t="str">
        <f t="shared" ca="1" si="3"/>
        <v>18</v>
      </c>
      <c r="AL52" s="116" t="str">
        <f t="shared" ca="1" si="12"/>
        <v>18</v>
      </c>
      <c r="AM52" s="116" t="str">
        <f t="shared" ca="1" si="4"/>
        <v>18</v>
      </c>
      <c r="AN52" s="116" t="str">
        <f t="shared" ca="1" si="13"/>
        <v>18</v>
      </c>
      <c r="AO52" s="116">
        <f t="shared" ca="1" si="5"/>
        <v>2</v>
      </c>
      <c r="AP52" s="116" t="str">
        <f t="shared" ca="1" si="6"/>
        <v/>
      </c>
      <c r="AQ52" s="116" t="str">
        <f t="shared" ca="1" si="14"/>
        <v/>
      </c>
      <c r="AR52" s="116" t="str">
        <f t="shared" ca="1" si="15"/>
        <v/>
      </c>
      <c r="AS52" s="116" t="e">
        <f t="shared" ca="1" si="7"/>
        <v>#NUM!</v>
      </c>
      <c r="AT52" s="116" t="str">
        <f t="shared" ca="1" si="16"/>
        <v/>
      </c>
      <c r="AU52" s="120" t="str">
        <f t="shared" ca="1" si="17"/>
        <v/>
      </c>
      <c r="AV52" s="120" t="str">
        <f t="shared" ca="1" si="18"/>
        <v/>
      </c>
      <c r="AW52" s="120" t="e">
        <f t="shared" ca="1" si="19"/>
        <v>#VALUE!</v>
      </c>
      <c r="AX52" s="121" t="str">
        <f t="shared" ca="1" si="20"/>
        <v/>
      </c>
      <c r="AY52" s="120" t="str">
        <f t="shared" ca="1" si="8"/>
        <v/>
      </c>
    </row>
    <row r="53" spans="1:51" s="105" customFormat="1" ht="30" customHeight="1" thickBot="1" x14ac:dyDescent="0.25">
      <c r="B53" s="130"/>
      <c r="C53" s="130"/>
      <c r="D53" s="130"/>
      <c r="E53" s="130"/>
      <c r="Y53" s="123">
        <v>9</v>
      </c>
      <c r="Z53" s="119">
        <f t="shared" ca="1" si="9"/>
        <v>0.82825248674434249</v>
      </c>
      <c r="AA53" s="116" t="str">
        <f t="shared" ca="1" si="21"/>
        <v>13</v>
      </c>
      <c r="AB53" s="116">
        <f t="shared" ca="1" si="0"/>
        <v>3</v>
      </c>
      <c r="AC53" s="124">
        <v>9</v>
      </c>
      <c r="AD53" s="125" t="str">
        <f>IF($Q$46="","",$Q$46)</f>
        <v/>
      </c>
      <c r="AE53" s="118">
        <f>COUNTIF($AD$45:AD53,AD53)+10</f>
        <v>19</v>
      </c>
      <c r="AF53" s="118" t="str">
        <f t="shared" si="10"/>
        <v>19</v>
      </c>
      <c r="AG53" s="118" t="str">
        <f t="shared" si="11"/>
        <v>19</v>
      </c>
      <c r="AH53" s="119" t="str">
        <f t="shared" si="1"/>
        <v/>
      </c>
      <c r="AI53" s="125" t="str">
        <f>IF($Q$46="","",$Q$46)</f>
        <v/>
      </c>
      <c r="AJ53" s="118">
        <f t="shared" si="2"/>
        <v>0</v>
      </c>
      <c r="AK53" s="116" t="str">
        <f t="shared" ca="1" si="3"/>
        <v>13</v>
      </c>
      <c r="AL53" s="116" t="str">
        <f t="shared" ca="1" si="12"/>
        <v>13</v>
      </c>
      <c r="AM53" s="116" t="str">
        <f t="shared" ca="1" si="4"/>
        <v>13</v>
      </c>
      <c r="AN53" s="116" t="str">
        <f t="shared" ca="1" si="13"/>
        <v>13</v>
      </c>
      <c r="AO53" s="116">
        <f t="shared" ca="1" si="5"/>
        <v>2</v>
      </c>
      <c r="AP53" s="116" t="str">
        <f t="shared" ca="1" si="6"/>
        <v/>
      </c>
      <c r="AQ53" s="116" t="str">
        <f t="shared" ca="1" si="14"/>
        <v/>
      </c>
      <c r="AR53" s="116" t="str">
        <f t="shared" ca="1" si="15"/>
        <v/>
      </c>
      <c r="AS53" s="116" t="e">
        <f t="shared" ca="1" si="7"/>
        <v>#NUM!</v>
      </c>
      <c r="AT53" s="116" t="str">
        <f t="shared" ca="1" si="16"/>
        <v/>
      </c>
      <c r="AU53" s="120" t="str">
        <f t="shared" ca="1" si="17"/>
        <v/>
      </c>
      <c r="AV53" s="120" t="str">
        <f t="shared" ca="1" si="18"/>
        <v/>
      </c>
      <c r="AW53" s="120" t="e">
        <f t="shared" ca="1" si="19"/>
        <v>#VALUE!</v>
      </c>
      <c r="AX53" s="121" t="str">
        <f t="shared" ca="1" si="20"/>
        <v/>
      </c>
      <c r="AY53" s="120" t="str">
        <f t="shared" ca="1" si="8"/>
        <v/>
      </c>
    </row>
    <row r="54" spans="1:51" s="105" customFormat="1" ht="30" customHeight="1" x14ac:dyDescent="0.2">
      <c r="Y54" s="123">
        <v>10</v>
      </c>
      <c r="Z54" s="119">
        <f t="shared" ca="1" si="9"/>
        <v>0.89451614438430505</v>
      </c>
      <c r="AA54" s="116" t="str">
        <f t="shared" ca="1" si="21"/>
        <v>11</v>
      </c>
      <c r="AB54" s="116">
        <f t="shared" ca="1" si="0"/>
        <v>1</v>
      </c>
      <c r="AC54" s="124">
        <v>10</v>
      </c>
      <c r="AD54" s="125" t="str">
        <f>IF($R$46="","",$R$46)</f>
        <v/>
      </c>
      <c r="AE54" s="118">
        <f>COUNTIF($AD$45:AD54,AD54)+10</f>
        <v>20</v>
      </c>
      <c r="AF54" s="118" t="str">
        <f t="shared" si="10"/>
        <v>20</v>
      </c>
      <c r="AG54" s="118" t="str">
        <f t="shared" si="11"/>
        <v>20</v>
      </c>
      <c r="AH54" s="119" t="str">
        <f t="shared" si="1"/>
        <v/>
      </c>
      <c r="AI54" s="125" t="str">
        <f>IF($R$46="","",$R$46)</f>
        <v/>
      </c>
      <c r="AJ54" s="118">
        <f t="shared" si="2"/>
        <v>0</v>
      </c>
      <c r="AK54" s="116" t="str">
        <f t="shared" ca="1" si="3"/>
        <v>11</v>
      </c>
      <c r="AL54" s="116" t="str">
        <f t="shared" ca="1" si="12"/>
        <v>11</v>
      </c>
      <c r="AM54" s="116" t="str">
        <f t="shared" ca="1" si="4"/>
        <v>11</v>
      </c>
      <c r="AN54" s="116" t="str">
        <f t="shared" ca="1" si="13"/>
        <v>11</v>
      </c>
      <c r="AO54" s="116">
        <f t="shared" ca="1" si="5"/>
        <v>2</v>
      </c>
      <c r="AP54" s="116" t="str">
        <f t="shared" ca="1" si="6"/>
        <v/>
      </c>
      <c r="AQ54" s="116" t="str">
        <f t="shared" ca="1" si="14"/>
        <v/>
      </c>
      <c r="AR54" s="116" t="str">
        <f t="shared" ca="1" si="15"/>
        <v/>
      </c>
      <c r="AS54" s="116" t="e">
        <f t="shared" ca="1" si="7"/>
        <v>#NUM!</v>
      </c>
      <c r="AT54" s="116" t="str">
        <f t="shared" ca="1" si="16"/>
        <v/>
      </c>
      <c r="AU54" s="120" t="str">
        <f t="shared" ca="1" si="17"/>
        <v/>
      </c>
      <c r="AV54" s="120" t="str">
        <f t="shared" ca="1" si="18"/>
        <v/>
      </c>
      <c r="AW54" s="120" t="e">
        <f t="shared" ca="1" si="19"/>
        <v>#VALUE!</v>
      </c>
      <c r="AX54" s="121" t="str">
        <f t="shared" ca="1" si="20"/>
        <v/>
      </c>
      <c r="AY54" s="120" t="str">
        <f t="shared" ca="1" si="8"/>
        <v/>
      </c>
    </row>
    <row r="55" spans="1:51" s="105" customFormat="1" ht="30" customHeight="1" x14ac:dyDescent="0.2">
      <c r="Y55" s="123">
        <v>11</v>
      </c>
      <c r="Z55" s="119">
        <f ca="1">RAND()</f>
        <v>0.88248155035590015</v>
      </c>
      <c r="AA55" s="116" t="str">
        <f t="shared" ca="1" si="21"/>
        <v>12</v>
      </c>
      <c r="AB55" s="116">
        <f t="shared" ca="1" si="0"/>
        <v>2</v>
      </c>
      <c r="AC55" s="124">
        <v>11</v>
      </c>
      <c r="AD55" s="125" t="str">
        <f>IF($S$46="","",$S$46)</f>
        <v/>
      </c>
      <c r="AE55" s="118">
        <f>COUNTIF($AD$45:AD55,AD55)+10</f>
        <v>21</v>
      </c>
      <c r="AF55" s="118" t="str">
        <f t="shared" si="10"/>
        <v>21</v>
      </c>
      <c r="AG55" s="118" t="str">
        <f t="shared" si="11"/>
        <v>21</v>
      </c>
      <c r="AH55" s="119" t="str">
        <f t="shared" si="1"/>
        <v/>
      </c>
      <c r="AI55" s="125" t="str">
        <f>IF($S$46="","",$S$46)</f>
        <v/>
      </c>
      <c r="AJ55" s="118">
        <f t="shared" si="2"/>
        <v>0</v>
      </c>
      <c r="AK55" s="116" t="str">
        <f t="shared" ca="1" si="3"/>
        <v>12</v>
      </c>
      <c r="AL55" s="116" t="str">
        <f t="shared" ca="1" si="12"/>
        <v>12</v>
      </c>
      <c r="AM55" s="116" t="str">
        <f t="shared" ca="1" si="4"/>
        <v>12</v>
      </c>
      <c r="AN55" s="116" t="str">
        <f t="shared" ca="1" si="13"/>
        <v>12</v>
      </c>
      <c r="AO55" s="116">
        <f t="shared" ca="1" si="5"/>
        <v>2</v>
      </c>
      <c r="AP55" s="116" t="str">
        <f t="shared" ca="1" si="6"/>
        <v/>
      </c>
      <c r="AQ55" s="116" t="str">
        <f t="shared" ca="1" si="14"/>
        <v/>
      </c>
      <c r="AR55" s="116" t="str">
        <f t="shared" ca="1" si="15"/>
        <v/>
      </c>
      <c r="AS55" s="116" t="e">
        <f t="shared" ca="1" si="7"/>
        <v>#NUM!</v>
      </c>
      <c r="AT55" s="116" t="str">
        <f t="shared" ca="1" si="16"/>
        <v/>
      </c>
      <c r="AU55" s="120" t="str">
        <f t="shared" ca="1" si="17"/>
        <v/>
      </c>
      <c r="AV55" s="120" t="str">
        <f t="shared" ca="1" si="18"/>
        <v/>
      </c>
      <c r="AW55" s="120" t="e">
        <f t="shared" ca="1" si="19"/>
        <v>#VALUE!</v>
      </c>
      <c r="AX55" s="121" t="str">
        <f t="shared" ca="1" si="20"/>
        <v/>
      </c>
      <c r="AY55" s="120" t="str">
        <f t="shared" ca="1" si="8"/>
        <v/>
      </c>
    </row>
    <row r="56" spans="1:51" s="105" customFormat="1" ht="30" customHeight="1" x14ac:dyDescent="0.2">
      <c r="Y56" s="123">
        <v>12</v>
      </c>
      <c r="Z56" s="119">
        <f ca="1">RAND()</f>
        <v>0.47306836104780126</v>
      </c>
      <c r="AA56" s="116" t="str">
        <f t="shared" ca="1" si="21"/>
        <v>14</v>
      </c>
      <c r="AB56" s="116">
        <f t="shared" ca="1" si="0"/>
        <v>4</v>
      </c>
      <c r="AC56" s="124">
        <v>12</v>
      </c>
      <c r="AD56" s="125" t="str">
        <f>IF($T$46="","",$T$46)</f>
        <v/>
      </c>
      <c r="AE56" s="118">
        <f>COUNTIF($AD$45:AD56,AD56)+10</f>
        <v>22</v>
      </c>
      <c r="AF56" s="118" t="str">
        <f t="shared" si="10"/>
        <v>22</v>
      </c>
      <c r="AG56" s="118" t="str">
        <f t="shared" si="11"/>
        <v>22</v>
      </c>
      <c r="AH56" s="119" t="str">
        <f t="shared" si="1"/>
        <v/>
      </c>
      <c r="AI56" s="125" t="str">
        <f>IF($T$46="","",$T$46)</f>
        <v/>
      </c>
      <c r="AJ56" s="118">
        <f t="shared" si="2"/>
        <v>0</v>
      </c>
      <c r="AK56" s="116" t="str">
        <f t="shared" ca="1" si="3"/>
        <v>14</v>
      </c>
      <c r="AL56" s="116" t="str">
        <f t="shared" ca="1" si="12"/>
        <v>14</v>
      </c>
      <c r="AM56" s="116" t="str">
        <f t="shared" ca="1" si="4"/>
        <v>14</v>
      </c>
      <c r="AN56" s="116" t="str">
        <f t="shared" ca="1" si="13"/>
        <v>14</v>
      </c>
      <c r="AO56" s="116">
        <f t="shared" ca="1" si="5"/>
        <v>2</v>
      </c>
      <c r="AP56" s="116" t="str">
        <f t="shared" ca="1" si="6"/>
        <v/>
      </c>
      <c r="AQ56" s="116" t="str">
        <f t="shared" ca="1" si="14"/>
        <v/>
      </c>
      <c r="AR56" s="116" t="str">
        <f t="shared" ca="1" si="15"/>
        <v/>
      </c>
      <c r="AS56" s="116" t="e">
        <f t="shared" ca="1" si="7"/>
        <v>#NUM!</v>
      </c>
      <c r="AT56" s="116" t="str">
        <f t="shared" ca="1" si="16"/>
        <v/>
      </c>
      <c r="AU56" s="120" t="str">
        <f t="shared" ca="1" si="17"/>
        <v/>
      </c>
      <c r="AV56" s="120" t="str">
        <f t="shared" ca="1" si="18"/>
        <v/>
      </c>
      <c r="AW56" s="120" t="e">
        <f t="shared" ca="1" si="19"/>
        <v>#VALUE!</v>
      </c>
      <c r="AX56" s="121" t="str">
        <f t="shared" ca="1" si="20"/>
        <v/>
      </c>
      <c r="AY56" s="120" t="str">
        <f t="shared" ca="1" si="8"/>
        <v/>
      </c>
    </row>
    <row r="57" spans="1:51" s="105" customFormat="1" ht="30" customHeight="1" x14ac:dyDescent="0.2">
      <c r="Z57" s="105" t="str">
        <f ca="1">IF(COUNT($AK$45:$AK$55)&lt;ROW(A6),"",INDEX(AD48:AD55,SMALL(AK48:AK55,ROW(A6))))</f>
        <v/>
      </c>
    </row>
    <row r="58" spans="1:51" s="105" customFormat="1" ht="30" customHeight="1" thickBot="1" x14ac:dyDescent="0.25">
      <c r="Y58" s="112" t="s">
        <v>1</v>
      </c>
      <c r="Z58" s="112" t="s">
        <v>31</v>
      </c>
      <c r="AA58" s="112" t="s">
        <v>69</v>
      </c>
      <c r="AB58" s="112" t="s">
        <v>35</v>
      </c>
      <c r="AC58" s="112" t="s">
        <v>36</v>
      </c>
      <c r="AD58" s="112" t="s">
        <v>38</v>
      </c>
      <c r="AE58" s="112" t="s">
        <v>49</v>
      </c>
      <c r="AF58" s="112" t="s">
        <v>50</v>
      </c>
      <c r="AG58" s="112" t="s">
        <v>51</v>
      </c>
      <c r="AH58" s="113" t="s">
        <v>70</v>
      </c>
      <c r="AI58" s="112" t="s">
        <v>38</v>
      </c>
      <c r="AJ58" s="112" t="s">
        <v>53</v>
      </c>
      <c r="AK58" s="112" t="s">
        <v>52</v>
      </c>
      <c r="AL58" s="112" t="s">
        <v>55</v>
      </c>
      <c r="AM58" s="112" t="s">
        <v>56</v>
      </c>
      <c r="AN58" s="112" t="s">
        <v>57</v>
      </c>
      <c r="AO58" s="112" t="s">
        <v>58</v>
      </c>
      <c r="AP58" s="112" t="s">
        <v>60</v>
      </c>
      <c r="AQ58" s="112" t="s">
        <v>61</v>
      </c>
      <c r="AR58" s="112" t="s">
        <v>68</v>
      </c>
      <c r="AS58" s="112" t="s">
        <v>62</v>
      </c>
      <c r="AT58" s="112" t="s">
        <v>63</v>
      </c>
      <c r="AU58" s="113" t="s">
        <v>64</v>
      </c>
      <c r="AV58" s="113" t="s">
        <v>67</v>
      </c>
      <c r="AW58" s="113" t="s">
        <v>66</v>
      </c>
      <c r="AX58" s="114" t="s">
        <v>65</v>
      </c>
      <c r="AY58" s="113" t="s">
        <v>70</v>
      </c>
    </row>
    <row r="59" spans="1:51" s="105" customFormat="1" ht="30" customHeight="1" thickTop="1" x14ac:dyDescent="0.2">
      <c r="Y59" s="115">
        <v>1</v>
      </c>
      <c r="Z59" s="116">
        <f ca="1">RAND()</f>
        <v>0.18280008248879442</v>
      </c>
      <c r="AA59" s="116" t="str">
        <f ca="1">AK59</f>
        <v>19</v>
      </c>
      <c r="AB59" s="116">
        <f ca="1">RANK(Z59,$Z$59:$Z$70)</f>
        <v>9</v>
      </c>
      <c r="AC59" s="117">
        <v>1</v>
      </c>
      <c r="AD59" s="118" t="str">
        <f>IF($I$50="","",$I$50)</f>
        <v/>
      </c>
      <c r="AE59" s="118">
        <f>COUNTIF($AD$59:AD59,AD59)+10</f>
        <v>11</v>
      </c>
      <c r="AF59" s="118" t="str">
        <f>AD59&amp;AE59</f>
        <v>11</v>
      </c>
      <c r="AG59" s="118" t="str">
        <f>AF59</f>
        <v>11</v>
      </c>
      <c r="AH59" s="119" t="str">
        <f t="shared" ref="AH59:AH70" si="22">MID(AG59,2,AJ59)</f>
        <v/>
      </c>
      <c r="AI59" s="118" t="str">
        <f>IF($I$50="","",$I$50)</f>
        <v/>
      </c>
      <c r="AJ59" s="118">
        <f t="shared" ref="AJ59:AJ70" si="23">LEN(AI59)</f>
        <v>0</v>
      </c>
      <c r="AK59" s="116" t="str">
        <f t="shared" ref="AK59:AK70" ca="1" si="24">VLOOKUP(AB59,$AC$59:$AF$70,4)</f>
        <v>19</v>
      </c>
      <c r="AL59" s="116" t="str">
        <f ca="1">RIGHT(AK59,2)</f>
        <v>19</v>
      </c>
      <c r="AM59" s="116" t="str">
        <f ca="1">AL59&amp;AY59</f>
        <v>19</v>
      </c>
      <c r="AN59" s="116" t="str">
        <f ca="1">MID(AM59,1,3)</f>
        <v>19</v>
      </c>
      <c r="AO59" s="116">
        <f ca="1">LEN(AN59)</f>
        <v>2</v>
      </c>
      <c r="AP59" s="116" t="str">
        <f ca="1">IF(AO59=2,"",AM59)</f>
        <v/>
      </c>
      <c r="AQ59" s="116" t="str">
        <f ca="1">IF(AP59="","",MATCH(AP59,$AP$59:$AP$70,0))</f>
        <v/>
      </c>
      <c r="AR59" s="116" t="str">
        <f ca="1">AP59</f>
        <v/>
      </c>
      <c r="AS59" s="116" t="e">
        <f t="shared" ref="AS59:AS70" ca="1" si="25">SMALL($AQ$59:$AQ$70,$Y59)</f>
        <v>#NUM!</v>
      </c>
      <c r="AT59" s="116" t="str">
        <f ca="1">IFERROR(AS59,"")</f>
        <v/>
      </c>
      <c r="AU59" s="120" t="str">
        <f ca="1">AT59</f>
        <v/>
      </c>
      <c r="AV59" s="120" t="str">
        <f ca="1">VLOOKUP(AT59,$AQ$59:$AR$70,2)</f>
        <v/>
      </c>
      <c r="AW59" s="120" t="e">
        <f ca="1">MID(AV59,3,LEN(AV59)-2)</f>
        <v>#VALUE!</v>
      </c>
      <c r="AX59" s="121" t="str">
        <f ca="1">IFERROR(AW59,"")</f>
        <v/>
      </c>
      <c r="AY59" s="120" t="str">
        <f ca="1">VLOOKUP(AA59,$AG$59:$AI$70,3,0)</f>
        <v/>
      </c>
    </row>
    <row r="60" spans="1:51" s="105" customFormat="1" ht="30" customHeight="1" x14ac:dyDescent="0.2">
      <c r="Y60" s="123">
        <v>2</v>
      </c>
      <c r="Z60" s="119">
        <f t="shared" ref="Z60:Z68" ca="1" si="26">RAND()</f>
        <v>0.11228877182630981</v>
      </c>
      <c r="AA60" s="116" t="str">
        <f ca="1">AK60</f>
        <v>21</v>
      </c>
      <c r="AB60" s="116">
        <f t="shared" ref="AB60:AB70" ca="1" si="27">RANK(Z60,$Z$59:$Z$70)</f>
        <v>11</v>
      </c>
      <c r="AC60" s="124">
        <v>2</v>
      </c>
      <c r="AD60" s="125" t="str">
        <f>IF($J$50="","",$J$50)</f>
        <v/>
      </c>
      <c r="AE60" s="118">
        <f>COUNTIF($AD$59:AD60,AD60)+10</f>
        <v>12</v>
      </c>
      <c r="AF60" s="118" t="str">
        <f t="shared" ref="AF60:AF70" si="28">AD60&amp;AE60</f>
        <v>12</v>
      </c>
      <c r="AG60" s="118" t="str">
        <f t="shared" ref="AG60:AG70" si="29">AF60</f>
        <v>12</v>
      </c>
      <c r="AH60" s="119" t="str">
        <f t="shared" si="22"/>
        <v/>
      </c>
      <c r="AI60" s="125" t="str">
        <f>IF($J$50="","",$J$50)</f>
        <v/>
      </c>
      <c r="AJ60" s="118">
        <f t="shared" si="23"/>
        <v>0</v>
      </c>
      <c r="AK60" s="116" t="str">
        <f t="shared" ca="1" si="24"/>
        <v>21</v>
      </c>
      <c r="AL60" s="116" t="str">
        <f t="shared" ref="AL60:AL70" ca="1" si="30">RIGHT(AK60,2)</f>
        <v>21</v>
      </c>
      <c r="AM60" s="116" t="str">
        <f t="shared" ref="AM60:AM70" ca="1" si="31">AL60&amp;AY60</f>
        <v>21</v>
      </c>
      <c r="AN60" s="116" t="str">
        <f t="shared" ref="AN60:AN70" ca="1" si="32">MID(AM60,1,3)</f>
        <v>21</v>
      </c>
      <c r="AO60" s="116">
        <f t="shared" ref="AO60:AO70" ca="1" si="33">LEN(AN60)</f>
        <v>2</v>
      </c>
      <c r="AP60" s="116" t="str">
        <f t="shared" ref="AP60:AP70" ca="1" si="34">IF(AO60=2,"",AM60)</f>
        <v/>
      </c>
      <c r="AQ60" s="116" t="str">
        <f t="shared" ref="AQ60:AQ70" ca="1" si="35">IF(AP60="","",MATCH(AP60,$AP$59:$AP$70,0))</f>
        <v/>
      </c>
      <c r="AR60" s="116" t="str">
        <f t="shared" ref="AR60:AR70" ca="1" si="36">AP60</f>
        <v/>
      </c>
      <c r="AS60" s="116" t="e">
        <f t="shared" ca="1" si="25"/>
        <v>#NUM!</v>
      </c>
      <c r="AT60" s="116" t="str">
        <f t="shared" ref="AT60:AT70" ca="1" si="37">IFERROR(AS60,"")</f>
        <v/>
      </c>
      <c r="AU60" s="120" t="str">
        <f t="shared" ref="AU60:AU70" ca="1" si="38">AT60</f>
        <v/>
      </c>
      <c r="AV60" s="120" t="str">
        <f t="shared" ref="AV60:AV70" ca="1" si="39">VLOOKUP(AT60,$AQ$59:$AR$70,2)</f>
        <v/>
      </c>
      <c r="AW60" s="120" t="e">
        <f t="shared" ref="AW60:AW70" ca="1" si="40">MID(AV60,3,LEN(AV60)-2)</f>
        <v>#VALUE!</v>
      </c>
      <c r="AX60" s="121" t="str">
        <f t="shared" ref="AX60:AX70" ca="1" si="41">IFERROR(AW60,"")</f>
        <v/>
      </c>
      <c r="AY60" s="120" t="str">
        <f t="shared" ref="AY60:AY70" ca="1" si="42">VLOOKUP(AA60,$AG$59:$AI$70,3,0)</f>
        <v/>
      </c>
    </row>
    <row r="61" spans="1:51" s="105" customFormat="1" ht="30" customHeight="1" x14ac:dyDescent="0.2">
      <c r="Y61" s="123">
        <v>3</v>
      </c>
      <c r="Z61" s="119">
        <f t="shared" ca="1" si="26"/>
        <v>0.9220961730509637</v>
      </c>
      <c r="AA61" s="116" t="str">
        <f ca="1">AK61</f>
        <v>11</v>
      </c>
      <c r="AB61" s="116">
        <f t="shared" ca="1" si="27"/>
        <v>1</v>
      </c>
      <c r="AC61" s="124">
        <v>3</v>
      </c>
      <c r="AD61" s="125" t="str">
        <f>IF($K$50="","",$K$50)</f>
        <v/>
      </c>
      <c r="AE61" s="118">
        <f>COUNTIF($AD$59:AD61,AD61)+10</f>
        <v>13</v>
      </c>
      <c r="AF61" s="118" t="str">
        <f t="shared" si="28"/>
        <v>13</v>
      </c>
      <c r="AG61" s="118" t="str">
        <f t="shared" si="29"/>
        <v>13</v>
      </c>
      <c r="AH61" s="119" t="str">
        <f t="shared" si="22"/>
        <v/>
      </c>
      <c r="AI61" s="125" t="str">
        <f>IF($K$50="","",$K$50)</f>
        <v/>
      </c>
      <c r="AJ61" s="118">
        <f t="shared" si="23"/>
        <v>0</v>
      </c>
      <c r="AK61" s="116" t="str">
        <f t="shared" ca="1" si="24"/>
        <v>11</v>
      </c>
      <c r="AL61" s="116" t="str">
        <f t="shared" ca="1" si="30"/>
        <v>11</v>
      </c>
      <c r="AM61" s="116" t="str">
        <f t="shared" ca="1" si="31"/>
        <v>11</v>
      </c>
      <c r="AN61" s="116" t="str">
        <f t="shared" ca="1" si="32"/>
        <v>11</v>
      </c>
      <c r="AO61" s="116">
        <f t="shared" ca="1" si="33"/>
        <v>2</v>
      </c>
      <c r="AP61" s="116" t="str">
        <f t="shared" ca="1" si="34"/>
        <v/>
      </c>
      <c r="AQ61" s="116" t="str">
        <f t="shared" ca="1" si="35"/>
        <v/>
      </c>
      <c r="AR61" s="116" t="str">
        <f t="shared" ca="1" si="36"/>
        <v/>
      </c>
      <c r="AS61" s="116" t="e">
        <f t="shared" ca="1" si="25"/>
        <v>#NUM!</v>
      </c>
      <c r="AT61" s="116" t="str">
        <f t="shared" ca="1" si="37"/>
        <v/>
      </c>
      <c r="AU61" s="120" t="str">
        <f t="shared" ca="1" si="38"/>
        <v/>
      </c>
      <c r="AV61" s="120" t="str">
        <f t="shared" ca="1" si="39"/>
        <v/>
      </c>
      <c r="AW61" s="120" t="e">
        <f t="shared" ca="1" si="40"/>
        <v>#VALUE!</v>
      </c>
      <c r="AX61" s="121" t="str">
        <f t="shared" ca="1" si="41"/>
        <v/>
      </c>
      <c r="AY61" s="120" t="str">
        <f t="shared" ca="1" si="42"/>
        <v/>
      </c>
    </row>
    <row r="62" spans="1:51" s="105" customFormat="1" ht="30" customHeight="1" x14ac:dyDescent="0.2">
      <c r="Y62" s="123">
        <v>4</v>
      </c>
      <c r="Z62" s="119">
        <f t="shared" ca="1" si="26"/>
        <v>0.4118030316611061</v>
      </c>
      <c r="AA62" s="116" t="str">
        <f t="shared" ref="AA62:AA70" ca="1" si="43">AK62</f>
        <v>17</v>
      </c>
      <c r="AB62" s="116">
        <f t="shared" ca="1" si="27"/>
        <v>7</v>
      </c>
      <c r="AC62" s="124">
        <v>4</v>
      </c>
      <c r="AD62" s="125" t="str">
        <f>IF($L$50="","",$L$50)</f>
        <v/>
      </c>
      <c r="AE62" s="118">
        <f>COUNTIF($AD$59:AD62,AD62)+10</f>
        <v>14</v>
      </c>
      <c r="AF62" s="118" t="str">
        <f t="shared" si="28"/>
        <v>14</v>
      </c>
      <c r="AG62" s="118" t="str">
        <f t="shared" si="29"/>
        <v>14</v>
      </c>
      <c r="AH62" s="119" t="str">
        <f t="shared" si="22"/>
        <v/>
      </c>
      <c r="AI62" s="125" t="str">
        <f>IF($L$50="","",$L$50)</f>
        <v/>
      </c>
      <c r="AJ62" s="118">
        <f t="shared" si="23"/>
        <v>0</v>
      </c>
      <c r="AK62" s="116" t="str">
        <f t="shared" ca="1" si="24"/>
        <v>17</v>
      </c>
      <c r="AL62" s="116" t="str">
        <f t="shared" ca="1" si="30"/>
        <v>17</v>
      </c>
      <c r="AM62" s="116" t="str">
        <f t="shared" ca="1" si="31"/>
        <v>17</v>
      </c>
      <c r="AN62" s="116" t="str">
        <f t="shared" ca="1" si="32"/>
        <v>17</v>
      </c>
      <c r="AO62" s="116">
        <f t="shared" ca="1" si="33"/>
        <v>2</v>
      </c>
      <c r="AP62" s="116" t="str">
        <f t="shared" ca="1" si="34"/>
        <v/>
      </c>
      <c r="AQ62" s="116" t="str">
        <f t="shared" ca="1" si="35"/>
        <v/>
      </c>
      <c r="AR62" s="116" t="str">
        <f t="shared" ca="1" si="36"/>
        <v/>
      </c>
      <c r="AS62" s="116" t="e">
        <f t="shared" ca="1" si="25"/>
        <v>#NUM!</v>
      </c>
      <c r="AT62" s="116" t="str">
        <f t="shared" ca="1" si="37"/>
        <v/>
      </c>
      <c r="AU62" s="120" t="str">
        <f t="shared" ca="1" si="38"/>
        <v/>
      </c>
      <c r="AV62" s="120" t="str">
        <f t="shared" ca="1" si="39"/>
        <v/>
      </c>
      <c r="AW62" s="120" t="e">
        <f t="shared" ca="1" si="40"/>
        <v>#VALUE!</v>
      </c>
      <c r="AX62" s="121" t="str">
        <f t="shared" ca="1" si="41"/>
        <v/>
      </c>
      <c r="AY62" s="120" t="str">
        <f t="shared" ca="1" si="42"/>
        <v/>
      </c>
    </row>
    <row r="63" spans="1:51" s="105" customFormat="1" ht="30" customHeight="1" x14ac:dyDescent="0.2">
      <c r="Y63" s="123">
        <v>5</v>
      </c>
      <c r="Z63" s="119">
        <f t="shared" ca="1" si="26"/>
        <v>0.40072788089315925</v>
      </c>
      <c r="AA63" s="116" t="str">
        <f t="shared" ca="1" si="43"/>
        <v>18</v>
      </c>
      <c r="AB63" s="116">
        <f t="shared" ca="1" si="27"/>
        <v>8</v>
      </c>
      <c r="AC63" s="124">
        <v>5</v>
      </c>
      <c r="AD63" s="125" t="str">
        <f>IF($M$50="","",$M$50)</f>
        <v/>
      </c>
      <c r="AE63" s="118">
        <f>COUNTIF($AD$59:AD63,AD63)+10</f>
        <v>15</v>
      </c>
      <c r="AF63" s="118" t="str">
        <f t="shared" si="28"/>
        <v>15</v>
      </c>
      <c r="AG63" s="118" t="str">
        <f t="shared" si="29"/>
        <v>15</v>
      </c>
      <c r="AH63" s="119" t="str">
        <f t="shared" si="22"/>
        <v/>
      </c>
      <c r="AI63" s="125" t="str">
        <f>IF($M$50="","",$M$50)</f>
        <v/>
      </c>
      <c r="AJ63" s="118">
        <f t="shared" si="23"/>
        <v>0</v>
      </c>
      <c r="AK63" s="116" t="str">
        <f t="shared" ca="1" si="24"/>
        <v>18</v>
      </c>
      <c r="AL63" s="116" t="str">
        <f t="shared" ca="1" si="30"/>
        <v>18</v>
      </c>
      <c r="AM63" s="116" t="str">
        <f t="shared" ca="1" si="31"/>
        <v>18</v>
      </c>
      <c r="AN63" s="116" t="str">
        <f t="shared" ca="1" si="32"/>
        <v>18</v>
      </c>
      <c r="AO63" s="116">
        <f t="shared" ca="1" si="33"/>
        <v>2</v>
      </c>
      <c r="AP63" s="116" t="str">
        <f t="shared" ca="1" si="34"/>
        <v/>
      </c>
      <c r="AQ63" s="116" t="str">
        <f t="shared" ca="1" si="35"/>
        <v/>
      </c>
      <c r="AR63" s="116" t="str">
        <f t="shared" ca="1" si="36"/>
        <v/>
      </c>
      <c r="AS63" s="116" t="e">
        <f t="shared" ca="1" si="25"/>
        <v>#NUM!</v>
      </c>
      <c r="AT63" s="116" t="str">
        <f t="shared" ca="1" si="37"/>
        <v/>
      </c>
      <c r="AU63" s="120" t="str">
        <f t="shared" ca="1" si="38"/>
        <v/>
      </c>
      <c r="AV63" s="120" t="str">
        <f t="shared" ca="1" si="39"/>
        <v/>
      </c>
      <c r="AW63" s="120" t="e">
        <f t="shared" ca="1" si="40"/>
        <v>#VALUE!</v>
      </c>
      <c r="AX63" s="121" t="str">
        <f t="shared" ca="1" si="41"/>
        <v/>
      </c>
      <c r="AY63" s="120" t="str">
        <f t="shared" ca="1" si="42"/>
        <v/>
      </c>
    </row>
    <row r="64" spans="1:51" s="105" customFormat="1" ht="30" customHeight="1" x14ac:dyDescent="0.2">
      <c r="Y64" s="123">
        <v>6</v>
      </c>
      <c r="Z64" s="119">
        <f t="shared" ca="1" si="26"/>
        <v>0.57307150622348801</v>
      </c>
      <c r="AA64" s="116" t="str">
        <f t="shared" ca="1" si="43"/>
        <v>15</v>
      </c>
      <c r="AB64" s="116">
        <f t="shared" ca="1" si="27"/>
        <v>5</v>
      </c>
      <c r="AC64" s="124">
        <v>6</v>
      </c>
      <c r="AD64" s="125" t="str">
        <f>IF($N$50="","",$N$50)</f>
        <v/>
      </c>
      <c r="AE64" s="118">
        <f>COUNTIF($AD$59:AD64,AD64)+10</f>
        <v>16</v>
      </c>
      <c r="AF64" s="118" t="str">
        <f t="shared" si="28"/>
        <v>16</v>
      </c>
      <c r="AG64" s="118" t="str">
        <f t="shared" si="29"/>
        <v>16</v>
      </c>
      <c r="AH64" s="119" t="str">
        <f t="shared" si="22"/>
        <v/>
      </c>
      <c r="AI64" s="125" t="str">
        <f>IF($N$50="","",$N$50)</f>
        <v/>
      </c>
      <c r="AJ64" s="118">
        <f t="shared" si="23"/>
        <v>0</v>
      </c>
      <c r="AK64" s="116" t="str">
        <f t="shared" ca="1" si="24"/>
        <v>15</v>
      </c>
      <c r="AL64" s="116" t="str">
        <f t="shared" ca="1" si="30"/>
        <v>15</v>
      </c>
      <c r="AM64" s="116" t="str">
        <f t="shared" ca="1" si="31"/>
        <v>15</v>
      </c>
      <c r="AN64" s="116" t="str">
        <f t="shared" ca="1" si="32"/>
        <v>15</v>
      </c>
      <c r="AO64" s="116">
        <f t="shared" ca="1" si="33"/>
        <v>2</v>
      </c>
      <c r="AP64" s="116" t="str">
        <f t="shared" ca="1" si="34"/>
        <v/>
      </c>
      <c r="AQ64" s="116" t="str">
        <f t="shared" ca="1" si="35"/>
        <v/>
      </c>
      <c r="AR64" s="116" t="str">
        <f t="shared" ca="1" si="36"/>
        <v/>
      </c>
      <c r="AS64" s="116" t="e">
        <f t="shared" ca="1" si="25"/>
        <v>#NUM!</v>
      </c>
      <c r="AT64" s="116" t="str">
        <f t="shared" ca="1" si="37"/>
        <v/>
      </c>
      <c r="AU64" s="120" t="str">
        <f t="shared" ca="1" si="38"/>
        <v/>
      </c>
      <c r="AV64" s="120" t="str">
        <f t="shared" ca="1" si="39"/>
        <v/>
      </c>
      <c r="AW64" s="120" t="e">
        <f t="shared" ca="1" si="40"/>
        <v>#VALUE!</v>
      </c>
      <c r="AX64" s="121" t="str">
        <f t="shared" ca="1" si="41"/>
        <v/>
      </c>
      <c r="AY64" s="120" t="str">
        <f t="shared" ca="1" si="42"/>
        <v/>
      </c>
    </row>
    <row r="65" spans="24:54" s="105" customFormat="1" ht="30" customHeight="1" x14ac:dyDescent="0.2">
      <c r="Y65" s="123">
        <v>7</v>
      </c>
      <c r="Z65" s="119">
        <f t="shared" ca="1" si="26"/>
        <v>8.5924476893132762E-2</v>
      </c>
      <c r="AA65" s="116" t="str">
        <f t="shared" ca="1" si="43"/>
        <v>22</v>
      </c>
      <c r="AB65" s="116">
        <f t="shared" ca="1" si="27"/>
        <v>12</v>
      </c>
      <c r="AC65" s="124">
        <v>7</v>
      </c>
      <c r="AD65" s="125" t="str">
        <f>IF($O$50="","",$O$50)</f>
        <v/>
      </c>
      <c r="AE65" s="118">
        <f>COUNTIF($AD$59:AD65,AD65)+10</f>
        <v>17</v>
      </c>
      <c r="AF65" s="118" t="str">
        <f t="shared" si="28"/>
        <v>17</v>
      </c>
      <c r="AG65" s="118" t="str">
        <f t="shared" si="29"/>
        <v>17</v>
      </c>
      <c r="AH65" s="119" t="str">
        <f t="shared" si="22"/>
        <v/>
      </c>
      <c r="AI65" s="125" t="str">
        <f>IF($O$50="","",$O$50)</f>
        <v/>
      </c>
      <c r="AJ65" s="118">
        <f t="shared" si="23"/>
        <v>0</v>
      </c>
      <c r="AK65" s="116" t="str">
        <f t="shared" ca="1" si="24"/>
        <v>22</v>
      </c>
      <c r="AL65" s="116" t="str">
        <f t="shared" ca="1" si="30"/>
        <v>22</v>
      </c>
      <c r="AM65" s="116" t="str">
        <f t="shared" ca="1" si="31"/>
        <v>22</v>
      </c>
      <c r="AN65" s="116" t="str">
        <f t="shared" ca="1" si="32"/>
        <v>22</v>
      </c>
      <c r="AO65" s="116">
        <f t="shared" ca="1" si="33"/>
        <v>2</v>
      </c>
      <c r="AP65" s="116" t="str">
        <f t="shared" ca="1" si="34"/>
        <v/>
      </c>
      <c r="AQ65" s="116" t="str">
        <f t="shared" ca="1" si="35"/>
        <v/>
      </c>
      <c r="AR65" s="116" t="str">
        <f t="shared" ca="1" si="36"/>
        <v/>
      </c>
      <c r="AS65" s="116" t="e">
        <f t="shared" ca="1" si="25"/>
        <v>#NUM!</v>
      </c>
      <c r="AT65" s="116" t="str">
        <f t="shared" ca="1" si="37"/>
        <v/>
      </c>
      <c r="AU65" s="120" t="str">
        <f t="shared" ca="1" si="38"/>
        <v/>
      </c>
      <c r="AV65" s="120" t="str">
        <f t="shared" ca="1" si="39"/>
        <v/>
      </c>
      <c r="AW65" s="120" t="e">
        <f t="shared" ca="1" si="40"/>
        <v>#VALUE!</v>
      </c>
      <c r="AX65" s="121" t="str">
        <f t="shared" ca="1" si="41"/>
        <v/>
      </c>
      <c r="AY65" s="120" t="str">
        <f t="shared" ca="1" si="42"/>
        <v/>
      </c>
    </row>
    <row r="66" spans="24:54" s="105" customFormat="1" ht="30" customHeight="1" x14ac:dyDescent="0.2">
      <c r="Y66" s="123">
        <v>8</v>
      </c>
      <c r="Z66" s="119">
        <f t="shared" ca="1" si="26"/>
        <v>0.17599687706060785</v>
      </c>
      <c r="AA66" s="116" t="str">
        <f t="shared" ca="1" si="43"/>
        <v>20</v>
      </c>
      <c r="AB66" s="116">
        <f t="shared" ca="1" si="27"/>
        <v>10</v>
      </c>
      <c r="AC66" s="124">
        <v>8</v>
      </c>
      <c r="AD66" s="125" t="str">
        <f>IF($P$50="","",$P$50)</f>
        <v/>
      </c>
      <c r="AE66" s="118">
        <f>COUNTIF($AD$59:AD66,AD66)+10</f>
        <v>18</v>
      </c>
      <c r="AF66" s="118" t="str">
        <f t="shared" si="28"/>
        <v>18</v>
      </c>
      <c r="AG66" s="118" t="str">
        <f t="shared" si="29"/>
        <v>18</v>
      </c>
      <c r="AH66" s="119" t="str">
        <f t="shared" si="22"/>
        <v/>
      </c>
      <c r="AI66" s="125" t="str">
        <f>IF($P$50="","",$P$50)</f>
        <v/>
      </c>
      <c r="AJ66" s="118">
        <f t="shared" si="23"/>
        <v>0</v>
      </c>
      <c r="AK66" s="116" t="str">
        <f t="shared" ca="1" si="24"/>
        <v>20</v>
      </c>
      <c r="AL66" s="116" t="str">
        <f t="shared" ca="1" si="30"/>
        <v>20</v>
      </c>
      <c r="AM66" s="116" t="str">
        <f t="shared" ca="1" si="31"/>
        <v>20</v>
      </c>
      <c r="AN66" s="116" t="str">
        <f t="shared" ca="1" si="32"/>
        <v>20</v>
      </c>
      <c r="AO66" s="116">
        <f t="shared" ca="1" si="33"/>
        <v>2</v>
      </c>
      <c r="AP66" s="116" t="str">
        <f t="shared" ca="1" si="34"/>
        <v/>
      </c>
      <c r="AQ66" s="116" t="str">
        <f t="shared" ca="1" si="35"/>
        <v/>
      </c>
      <c r="AR66" s="116" t="str">
        <f t="shared" ca="1" si="36"/>
        <v/>
      </c>
      <c r="AS66" s="116" t="e">
        <f t="shared" ca="1" si="25"/>
        <v>#NUM!</v>
      </c>
      <c r="AT66" s="116" t="str">
        <f t="shared" ca="1" si="37"/>
        <v/>
      </c>
      <c r="AU66" s="120" t="str">
        <f t="shared" ca="1" si="38"/>
        <v/>
      </c>
      <c r="AV66" s="120" t="str">
        <f t="shared" ca="1" si="39"/>
        <v/>
      </c>
      <c r="AW66" s="120" t="e">
        <f t="shared" ca="1" si="40"/>
        <v>#VALUE!</v>
      </c>
      <c r="AX66" s="121" t="str">
        <f t="shared" ca="1" si="41"/>
        <v/>
      </c>
      <c r="AY66" s="120" t="str">
        <f t="shared" ca="1" si="42"/>
        <v/>
      </c>
    </row>
    <row r="67" spans="24:54" s="105" customFormat="1" ht="30" customHeight="1" x14ac:dyDescent="0.2">
      <c r="Y67" s="123">
        <v>9</v>
      </c>
      <c r="Z67" s="119">
        <f t="shared" ca="1" si="26"/>
        <v>0.80797004054676147</v>
      </c>
      <c r="AA67" s="116" t="str">
        <f t="shared" ca="1" si="43"/>
        <v>12</v>
      </c>
      <c r="AB67" s="116">
        <f t="shared" ca="1" si="27"/>
        <v>2</v>
      </c>
      <c r="AC67" s="124">
        <v>9</v>
      </c>
      <c r="AD67" s="125" t="str">
        <f>IF($Q$50="","",$Q$50)</f>
        <v/>
      </c>
      <c r="AE67" s="118">
        <f>COUNTIF($AD$59:AD67,AD67)+10</f>
        <v>19</v>
      </c>
      <c r="AF67" s="118" t="str">
        <f t="shared" si="28"/>
        <v>19</v>
      </c>
      <c r="AG67" s="118" t="str">
        <f t="shared" si="29"/>
        <v>19</v>
      </c>
      <c r="AH67" s="119" t="str">
        <f t="shared" si="22"/>
        <v/>
      </c>
      <c r="AI67" s="125" t="str">
        <f>IF($Q$50="","",$Q$50)</f>
        <v/>
      </c>
      <c r="AJ67" s="118">
        <f t="shared" si="23"/>
        <v>0</v>
      </c>
      <c r="AK67" s="116" t="str">
        <f t="shared" ca="1" si="24"/>
        <v>12</v>
      </c>
      <c r="AL67" s="116" t="str">
        <f t="shared" ca="1" si="30"/>
        <v>12</v>
      </c>
      <c r="AM67" s="116" t="str">
        <f t="shared" ca="1" si="31"/>
        <v>12</v>
      </c>
      <c r="AN67" s="116" t="str">
        <f t="shared" ca="1" si="32"/>
        <v>12</v>
      </c>
      <c r="AO67" s="116">
        <f t="shared" ca="1" si="33"/>
        <v>2</v>
      </c>
      <c r="AP67" s="116" t="str">
        <f t="shared" ca="1" si="34"/>
        <v/>
      </c>
      <c r="AQ67" s="116" t="str">
        <f t="shared" ca="1" si="35"/>
        <v/>
      </c>
      <c r="AR67" s="116" t="str">
        <f t="shared" ca="1" si="36"/>
        <v/>
      </c>
      <c r="AS67" s="116" t="e">
        <f t="shared" ca="1" si="25"/>
        <v>#NUM!</v>
      </c>
      <c r="AT67" s="116" t="str">
        <f t="shared" ca="1" si="37"/>
        <v/>
      </c>
      <c r="AU67" s="120" t="str">
        <f t="shared" ca="1" si="38"/>
        <v/>
      </c>
      <c r="AV67" s="120" t="str">
        <f t="shared" ca="1" si="39"/>
        <v/>
      </c>
      <c r="AW67" s="120" t="e">
        <f t="shared" ca="1" si="40"/>
        <v>#VALUE!</v>
      </c>
      <c r="AX67" s="121" t="str">
        <f t="shared" ca="1" si="41"/>
        <v/>
      </c>
      <c r="AY67" s="120" t="str">
        <f t="shared" ca="1" si="42"/>
        <v/>
      </c>
    </row>
    <row r="68" spans="24:54" s="105" customFormat="1" ht="30" customHeight="1" x14ac:dyDescent="0.2">
      <c r="Y68" s="123">
        <v>10</v>
      </c>
      <c r="Z68" s="119">
        <f t="shared" ca="1" si="26"/>
        <v>0.51216057369148205</v>
      </c>
      <c r="AA68" s="116" t="str">
        <f t="shared" ca="1" si="43"/>
        <v>16</v>
      </c>
      <c r="AB68" s="116">
        <f t="shared" ca="1" si="27"/>
        <v>6</v>
      </c>
      <c r="AC68" s="124">
        <v>10</v>
      </c>
      <c r="AD68" s="125" t="str">
        <f>IF($R$50="","",$R$50)</f>
        <v/>
      </c>
      <c r="AE68" s="118">
        <f>COUNTIF($AD$59:AD68,AD68)+10</f>
        <v>20</v>
      </c>
      <c r="AF68" s="118" t="str">
        <f t="shared" si="28"/>
        <v>20</v>
      </c>
      <c r="AG68" s="118" t="str">
        <f t="shared" si="29"/>
        <v>20</v>
      </c>
      <c r="AH68" s="119" t="str">
        <f t="shared" si="22"/>
        <v/>
      </c>
      <c r="AI68" s="125" t="str">
        <f>IF($R$50="","",$R$50)</f>
        <v/>
      </c>
      <c r="AJ68" s="118">
        <f t="shared" si="23"/>
        <v>0</v>
      </c>
      <c r="AK68" s="116" t="str">
        <f t="shared" ca="1" si="24"/>
        <v>16</v>
      </c>
      <c r="AL68" s="116" t="str">
        <f t="shared" ca="1" si="30"/>
        <v>16</v>
      </c>
      <c r="AM68" s="116" t="str">
        <f t="shared" ca="1" si="31"/>
        <v>16</v>
      </c>
      <c r="AN68" s="116" t="str">
        <f t="shared" ca="1" si="32"/>
        <v>16</v>
      </c>
      <c r="AO68" s="116">
        <f t="shared" ca="1" si="33"/>
        <v>2</v>
      </c>
      <c r="AP68" s="116" t="str">
        <f t="shared" ca="1" si="34"/>
        <v/>
      </c>
      <c r="AQ68" s="116" t="str">
        <f t="shared" ca="1" si="35"/>
        <v/>
      </c>
      <c r="AR68" s="116" t="str">
        <f t="shared" ca="1" si="36"/>
        <v/>
      </c>
      <c r="AS68" s="116" t="e">
        <f t="shared" ca="1" si="25"/>
        <v>#NUM!</v>
      </c>
      <c r="AT68" s="116" t="str">
        <f t="shared" ca="1" si="37"/>
        <v/>
      </c>
      <c r="AU68" s="120" t="str">
        <f t="shared" ca="1" si="38"/>
        <v/>
      </c>
      <c r="AV68" s="120" t="str">
        <f t="shared" ca="1" si="39"/>
        <v/>
      </c>
      <c r="AW68" s="120" t="e">
        <f t="shared" ca="1" si="40"/>
        <v>#VALUE!</v>
      </c>
      <c r="AX68" s="121" t="str">
        <f t="shared" ca="1" si="41"/>
        <v/>
      </c>
      <c r="AY68" s="120" t="str">
        <f t="shared" ca="1" si="42"/>
        <v/>
      </c>
    </row>
    <row r="69" spans="24:54" s="105" customFormat="1" ht="30" customHeight="1" x14ac:dyDescent="0.2">
      <c r="Y69" s="123">
        <v>11</v>
      </c>
      <c r="Z69" s="119">
        <f ca="1">RAND()</f>
        <v>0.62641793841710758</v>
      </c>
      <c r="AA69" s="116" t="str">
        <f t="shared" ca="1" si="43"/>
        <v>14</v>
      </c>
      <c r="AB69" s="116">
        <f t="shared" ca="1" si="27"/>
        <v>4</v>
      </c>
      <c r="AC69" s="124">
        <v>11</v>
      </c>
      <c r="AD69" s="125" t="str">
        <f>IF($S$50="","",$S$50)</f>
        <v/>
      </c>
      <c r="AE69" s="118">
        <f>COUNTIF($AD$59:AD69,AD69)+10</f>
        <v>21</v>
      </c>
      <c r="AF69" s="118" t="str">
        <f t="shared" si="28"/>
        <v>21</v>
      </c>
      <c r="AG69" s="118" t="str">
        <f t="shared" si="29"/>
        <v>21</v>
      </c>
      <c r="AH69" s="119" t="str">
        <f t="shared" si="22"/>
        <v/>
      </c>
      <c r="AI69" s="125" t="str">
        <f>IF($S$50="","",$S$50)</f>
        <v/>
      </c>
      <c r="AJ69" s="118">
        <f t="shared" si="23"/>
        <v>0</v>
      </c>
      <c r="AK69" s="116" t="str">
        <f t="shared" ca="1" si="24"/>
        <v>14</v>
      </c>
      <c r="AL69" s="116" t="str">
        <f t="shared" ca="1" si="30"/>
        <v>14</v>
      </c>
      <c r="AM69" s="116" t="str">
        <f t="shared" ca="1" si="31"/>
        <v>14</v>
      </c>
      <c r="AN69" s="116" t="str">
        <f t="shared" ca="1" si="32"/>
        <v>14</v>
      </c>
      <c r="AO69" s="116">
        <f t="shared" ca="1" si="33"/>
        <v>2</v>
      </c>
      <c r="AP69" s="116" t="str">
        <f t="shared" ca="1" si="34"/>
        <v/>
      </c>
      <c r="AQ69" s="116" t="str">
        <f t="shared" ca="1" si="35"/>
        <v/>
      </c>
      <c r="AR69" s="116" t="str">
        <f t="shared" ca="1" si="36"/>
        <v/>
      </c>
      <c r="AS69" s="116" t="e">
        <f t="shared" ca="1" si="25"/>
        <v>#NUM!</v>
      </c>
      <c r="AT69" s="116" t="str">
        <f t="shared" ca="1" si="37"/>
        <v/>
      </c>
      <c r="AU69" s="120" t="str">
        <f t="shared" ca="1" si="38"/>
        <v/>
      </c>
      <c r="AV69" s="120" t="str">
        <f t="shared" ca="1" si="39"/>
        <v/>
      </c>
      <c r="AW69" s="120" t="e">
        <f t="shared" ca="1" si="40"/>
        <v>#VALUE!</v>
      </c>
      <c r="AX69" s="121" t="str">
        <f t="shared" ca="1" si="41"/>
        <v/>
      </c>
      <c r="AY69" s="120" t="str">
        <f t="shared" ca="1" si="42"/>
        <v/>
      </c>
    </row>
    <row r="70" spans="24:54" s="105" customFormat="1" ht="30" customHeight="1" x14ac:dyDescent="0.2">
      <c r="Y70" s="123">
        <v>12</v>
      </c>
      <c r="Z70" s="119">
        <f ca="1">RAND()</f>
        <v>0.72583548149408528</v>
      </c>
      <c r="AA70" s="116" t="str">
        <f t="shared" ca="1" si="43"/>
        <v>13</v>
      </c>
      <c r="AB70" s="116">
        <f t="shared" ca="1" si="27"/>
        <v>3</v>
      </c>
      <c r="AC70" s="124">
        <v>12</v>
      </c>
      <c r="AD70" s="125" t="str">
        <f>IF($T$50="","",$T$50)</f>
        <v/>
      </c>
      <c r="AE70" s="118">
        <f>COUNTIF($AD$59:AD70,AD70)+10</f>
        <v>22</v>
      </c>
      <c r="AF70" s="118" t="str">
        <f t="shared" si="28"/>
        <v>22</v>
      </c>
      <c r="AG70" s="118" t="str">
        <f t="shared" si="29"/>
        <v>22</v>
      </c>
      <c r="AH70" s="119" t="str">
        <f t="shared" si="22"/>
        <v/>
      </c>
      <c r="AI70" s="125" t="str">
        <f>IF($T$50="","",$T$50)</f>
        <v/>
      </c>
      <c r="AJ70" s="118">
        <f t="shared" si="23"/>
        <v>0</v>
      </c>
      <c r="AK70" s="116" t="str">
        <f t="shared" ca="1" si="24"/>
        <v>13</v>
      </c>
      <c r="AL70" s="116" t="str">
        <f t="shared" ca="1" si="30"/>
        <v>13</v>
      </c>
      <c r="AM70" s="116" t="str">
        <f t="shared" ca="1" si="31"/>
        <v>13</v>
      </c>
      <c r="AN70" s="116" t="str">
        <f t="shared" ca="1" si="32"/>
        <v>13</v>
      </c>
      <c r="AO70" s="116">
        <f t="shared" ca="1" si="33"/>
        <v>2</v>
      </c>
      <c r="AP70" s="116" t="str">
        <f t="shared" ca="1" si="34"/>
        <v/>
      </c>
      <c r="AQ70" s="116" t="str">
        <f t="shared" ca="1" si="35"/>
        <v/>
      </c>
      <c r="AR70" s="116" t="str">
        <f t="shared" ca="1" si="36"/>
        <v/>
      </c>
      <c r="AS70" s="116" t="e">
        <f t="shared" ca="1" si="25"/>
        <v>#NUM!</v>
      </c>
      <c r="AT70" s="116" t="str">
        <f t="shared" ca="1" si="37"/>
        <v/>
      </c>
      <c r="AU70" s="120" t="str">
        <f t="shared" ca="1" si="38"/>
        <v/>
      </c>
      <c r="AV70" s="120" t="str">
        <f t="shared" ca="1" si="39"/>
        <v/>
      </c>
      <c r="AW70" s="120" t="e">
        <f t="shared" ca="1" si="40"/>
        <v>#VALUE!</v>
      </c>
      <c r="AX70" s="121" t="str">
        <f t="shared" ca="1" si="41"/>
        <v/>
      </c>
      <c r="AY70" s="120" t="str">
        <f t="shared" ca="1" si="42"/>
        <v/>
      </c>
    </row>
    <row r="71" spans="24:54" s="105" customFormat="1" ht="30" customHeight="1" x14ac:dyDescent="0.2"/>
    <row r="72" spans="24:54" s="131" customFormat="1" ht="30" customHeight="1" x14ac:dyDescent="0.2"/>
    <row r="73" spans="24:54" s="131" customFormat="1" ht="30" customHeight="1" x14ac:dyDescent="0.2"/>
    <row r="74" spans="24:54" s="131" customFormat="1" ht="30" customHeight="1" thickBot="1" x14ac:dyDescent="0.25">
      <c r="Y74" s="112" t="s">
        <v>7</v>
      </c>
      <c r="Z74" s="221" t="s">
        <v>10</v>
      </c>
      <c r="AA74" s="222"/>
      <c r="AB74" s="222"/>
      <c r="AC74" s="222"/>
      <c r="AD74" s="223"/>
    </row>
    <row r="75" spans="24:54" s="131" customFormat="1" ht="173.25" customHeight="1" thickTop="1" thickBot="1" x14ac:dyDescent="0.25">
      <c r="Y75" s="132">
        <v>1</v>
      </c>
      <c r="Z75" s="224" t="str">
        <f>SUBSTITUTE(SUBSTITUTE(Z77,".",""),"?","")</f>
        <v>I want to go to Italy</v>
      </c>
      <c r="AA75" s="225"/>
      <c r="AB75" s="225"/>
      <c r="AC75" s="225"/>
      <c r="AD75" s="226"/>
      <c r="AE75" s="133" t="str">
        <f>SUBSTITUTE(Z75," ",CHAR(10))</f>
        <v>I
want
to
go
to
Italy</v>
      </c>
      <c r="AF75" s="134" t="str">
        <f>LEFT(AE75,FIND(CHAR(10),AE75)-1)</f>
        <v>I</v>
      </c>
      <c r="AG75" s="133" t="str">
        <f>MID(AE75,FIND(CHAR(10),AE75)+1,LEN(AE75))</f>
        <v>want
to
go
to
Italy</v>
      </c>
      <c r="AH75" s="134" t="str">
        <f>LEFT(AG75,FIND(CHAR(10),AG75)-1)</f>
        <v>want</v>
      </c>
      <c r="AI75" s="133" t="str">
        <f>MID(AG75,FIND(CHAR(10),AG75)+1,LEN(AG75))</f>
        <v>to
go
to
Italy</v>
      </c>
      <c r="AJ75" s="134" t="str">
        <f>LEFT(AI75,FIND(CHAR(10),AI75)-1)</f>
        <v>to</v>
      </c>
      <c r="AK75" s="133" t="str">
        <f>MID(AI75,FIND(CHAR(10),AI75)+1,LEN(AI75))</f>
        <v>go
to
Italy</v>
      </c>
      <c r="AL75" s="134" t="str">
        <f>LEFT(AK75,FIND(CHAR(10),AK75)-1)</f>
        <v>go</v>
      </c>
      <c r="AM75" s="133" t="str">
        <f>MID(AK75,FIND(CHAR(10),AK75)+1,LEN(AK75))</f>
        <v>to
Italy</v>
      </c>
      <c r="AN75" s="134" t="str">
        <f>LEFT(AM75,FIND(CHAR(10),AM75)-1)</f>
        <v>to</v>
      </c>
      <c r="AO75" s="133" t="str">
        <f>MID(AM75,FIND(CHAR(10),AM75)+1,LEN(AM75))</f>
        <v>Italy</v>
      </c>
      <c r="AP75" s="134" t="e">
        <f>LEFT(AO75,FIND(CHAR(10),AO75)-1)</f>
        <v>#VALUE!</v>
      </c>
      <c r="AQ75" s="133" t="e">
        <f>MID(AO75,FIND(CHAR(10),AO75)+1,LEN(AO75))</f>
        <v>#VALUE!</v>
      </c>
      <c r="AR75" s="134" t="e">
        <f>LEFT(AQ75,FIND(CHAR(10),AQ75)-1)</f>
        <v>#VALUE!</v>
      </c>
      <c r="AS75" s="133" t="e">
        <f>MID(AQ75,FIND(CHAR(10),AQ75)+1,LEN(AQ75))</f>
        <v>#VALUE!</v>
      </c>
      <c r="AT75" s="134" t="e">
        <f>LEFT(AS75,FIND(CHAR(10),AS75)-1)</f>
        <v>#VALUE!</v>
      </c>
      <c r="AU75" s="133" t="e">
        <f>MID(AS75,FIND(CHAR(10),AS75)+1,LEN(AS75))</f>
        <v>#VALUE!</v>
      </c>
      <c r="AV75" s="134" t="e">
        <f>LEFT(AU75,FIND(CHAR(10),AU75)-1)</f>
        <v>#VALUE!</v>
      </c>
      <c r="AW75" s="133" t="e">
        <f>MID(AU75,FIND(CHAR(10),AU75)+1,LEN(AU75))</f>
        <v>#VALUE!</v>
      </c>
      <c r="AX75" s="134" t="e">
        <f>LEFT(AW75,FIND(CHAR(10),AW75)-1)</f>
        <v>#VALUE!</v>
      </c>
      <c r="AY75" s="133" t="e">
        <f>MID(AW75,FIND(CHAR(10),AW75)+1,LEN(AW75))</f>
        <v>#VALUE!</v>
      </c>
      <c r="AZ75" s="134" t="e">
        <f>LEFT(AY75,FIND(CHAR(10),AY75)-1)</f>
        <v>#VALUE!</v>
      </c>
      <c r="BA75" s="133" t="e">
        <f>MID(AY75,FIND(CHAR(10),AY75)+1,LEN(AY75))</f>
        <v>#VALUE!</v>
      </c>
      <c r="BB75" s="134" t="e">
        <f>LEFT(BA75,FIND(CHAR(10),BA75)-1)</f>
        <v>#VALUE!</v>
      </c>
    </row>
    <row r="76" spans="24:54" s="131" customFormat="1" ht="98.25" customHeight="1" thickTop="1" thickBot="1" x14ac:dyDescent="0.25">
      <c r="Y76" s="135">
        <v>2</v>
      </c>
      <c r="Z76" s="224" t="str">
        <f>SUBSTITUTE(SUBSTITUTE(Z78,".",""),"?","")</f>
        <v>Because I want to eat pizza</v>
      </c>
      <c r="AA76" s="225"/>
      <c r="AB76" s="225"/>
      <c r="AC76" s="225"/>
      <c r="AD76" s="226"/>
      <c r="AE76" s="133" t="str">
        <f>SUBSTITUTE(Z76," ",CHAR(10))</f>
        <v>Because
I
want
to
eat
pizza</v>
      </c>
      <c r="AF76" s="134" t="str">
        <f>LEFT(AE76,FIND(CHAR(10),AE76)-1)</f>
        <v>Because</v>
      </c>
      <c r="AG76" s="133" t="str">
        <f>MID(AE76,FIND(CHAR(10),AE76)+1,LEN(AE76))</f>
        <v>I
want
to
eat
pizza</v>
      </c>
      <c r="AH76" s="134" t="str">
        <f>LEFT(AG76,FIND(CHAR(10),AG76)-1)</f>
        <v>I</v>
      </c>
      <c r="AI76" s="133" t="str">
        <f>MID(AG76,FIND(CHAR(10),AG76)+1,LEN(AG76))</f>
        <v>want
to
eat
pizza</v>
      </c>
      <c r="AJ76" s="134" t="str">
        <f>LEFT(AI76,FIND(CHAR(10),AI76)-1)</f>
        <v>want</v>
      </c>
      <c r="AK76" s="133" t="str">
        <f>MID(AI76,FIND(CHAR(10),AI76)+1,LEN(AI76))</f>
        <v>to
eat
pizza</v>
      </c>
      <c r="AL76" s="134" t="str">
        <f>LEFT(AK76,FIND(CHAR(10),AK76)-1)</f>
        <v>to</v>
      </c>
      <c r="AM76" s="133" t="str">
        <f>MID(AK76,FIND(CHAR(10),AK76)+1,LEN(AK76))</f>
        <v>eat
pizza</v>
      </c>
      <c r="AN76" s="134" t="str">
        <f>LEFT(AM76,FIND(CHAR(10),AM76)-1)</f>
        <v>eat</v>
      </c>
      <c r="AO76" s="133" t="str">
        <f>MID(AM76,FIND(CHAR(10),AM76)+1,LEN(AM76))</f>
        <v>pizza</v>
      </c>
      <c r="AP76" s="134" t="e">
        <f>LEFT(AO76,FIND(CHAR(10),AO76)-1)</f>
        <v>#VALUE!</v>
      </c>
      <c r="AQ76" s="133" t="e">
        <f>MID(AO76,FIND(CHAR(10),AO76)+1,LEN(AO76))</f>
        <v>#VALUE!</v>
      </c>
      <c r="AR76" s="134" t="e">
        <f>LEFT(AQ76,FIND(CHAR(10),AQ76)-1)</f>
        <v>#VALUE!</v>
      </c>
      <c r="AS76" s="133" t="e">
        <f>MID(AQ76,FIND(CHAR(10),AQ76)+1,LEN(AQ76))</f>
        <v>#VALUE!</v>
      </c>
      <c r="AT76" s="134" t="e">
        <f>LEFT(AS76,FIND(CHAR(10),AS76)-1)</f>
        <v>#VALUE!</v>
      </c>
      <c r="AU76" s="133" t="e">
        <f>MID(AS76,FIND(CHAR(10),AS76)+1,LEN(AS76))</f>
        <v>#VALUE!</v>
      </c>
      <c r="AV76" s="134" t="e">
        <f>LEFT(AU76,FIND(CHAR(10),AU76)-1)</f>
        <v>#VALUE!</v>
      </c>
      <c r="AW76" s="133" t="e">
        <f>MID(AU76,FIND(CHAR(10),AU76)+1,LEN(AU76))</f>
        <v>#VALUE!</v>
      </c>
      <c r="AX76" s="134" t="e">
        <f>LEFT(AW76,FIND(CHAR(10),AW76)-1)</f>
        <v>#VALUE!</v>
      </c>
      <c r="AY76" s="133" t="e">
        <f>MID(AW76,FIND(CHAR(10),AW76)+1,LEN(AW76))</f>
        <v>#VALUE!</v>
      </c>
      <c r="AZ76" s="134" t="e">
        <f>LEFT(AY76,FIND(CHAR(10),AY76)-1)</f>
        <v>#VALUE!</v>
      </c>
      <c r="BA76" s="133" t="e">
        <f>MID(AY76,FIND(CHAR(10),AY76)+1,LEN(AY76))</f>
        <v>#VALUE!</v>
      </c>
      <c r="BB76" s="134" t="e">
        <f>LEFT(BA76,FIND(CHAR(10),BA76)-1)</f>
        <v>#VALUE!</v>
      </c>
    </row>
    <row r="77" spans="24:54" s="131" customFormat="1" ht="30" customHeight="1" thickTop="1" thickBot="1" x14ac:dyDescent="0.25">
      <c r="X77" s="136"/>
      <c r="Y77" s="137">
        <v>1</v>
      </c>
      <c r="Z77" s="209" t="str">
        <f>VLOOKUP(Q19,$H$12:$R$15,2)</f>
        <v>I want to go to Italy.</v>
      </c>
      <c r="AA77" s="210"/>
      <c r="AB77" s="210"/>
      <c r="AC77" s="210"/>
      <c r="AD77" s="211"/>
      <c r="AE77" s="136"/>
      <c r="AF77" s="136">
        <v>1</v>
      </c>
      <c r="AG77" s="136"/>
      <c r="AH77" s="136">
        <v>2</v>
      </c>
      <c r="AI77" s="136"/>
      <c r="AJ77" s="136">
        <v>3</v>
      </c>
      <c r="AK77" s="136"/>
      <c r="AL77" s="136">
        <v>4</v>
      </c>
      <c r="AM77" s="136"/>
      <c r="AN77" s="131">
        <v>5</v>
      </c>
      <c r="AP77" s="131">
        <v>6</v>
      </c>
      <c r="AR77" s="131">
        <v>7</v>
      </c>
      <c r="AT77" s="131">
        <v>8</v>
      </c>
      <c r="AV77" s="131">
        <v>9</v>
      </c>
      <c r="AX77" s="131">
        <v>10</v>
      </c>
      <c r="AZ77" s="131">
        <v>11</v>
      </c>
      <c r="BA77" s="131">
        <v>12</v>
      </c>
    </row>
    <row r="78" spans="24:54" s="131" customFormat="1" ht="30" customHeight="1" thickTop="1" x14ac:dyDescent="0.2">
      <c r="X78" s="136"/>
      <c r="Y78" s="137">
        <v>2</v>
      </c>
      <c r="Z78" s="209" t="str">
        <f>VLOOKUP(Q20,$H$12:$R$15,2)</f>
        <v>Because I want to eat pizza.</v>
      </c>
      <c r="AA78" s="210"/>
      <c r="AB78" s="210"/>
      <c r="AC78" s="210"/>
      <c r="AD78" s="211"/>
      <c r="AE78" s="136"/>
      <c r="AF78" s="136"/>
      <c r="AG78" s="136"/>
      <c r="AH78" s="136"/>
      <c r="AI78" s="136"/>
      <c r="AJ78" s="136"/>
      <c r="AK78" s="136"/>
      <c r="AL78" s="136"/>
      <c r="AM78" s="136"/>
    </row>
    <row r="79" spans="24:54" s="131" customFormat="1" ht="30" customHeight="1" x14ac:dyDescent="0.2">
      <c r="X79" s="136"/>
      <c r="Y79" s="138">
        <v>1</v>
      </c>
      <c r="Z79" s="139" t="str">
        <f>RIGHT(Z77,1)</f>
        <v>.</v>
      </c>
      <c r="AA79" s="139" t="s">
        <v>79</v>
      </c>
      <c r="AB79" s="139" t="str">
        <f>CONCATENATE(AA79,Z79)</f>
        <v xml:space="preserve">                                                .</v>
      </c>
      <c r="AC79" s="140"/>
      <c r="AD79" s="141" t="s">
        <v>80</v>
      </c>
      <c r="AE79" s="139" t="e">
        <f>RIGHT(#REF!,1)</f>
        <v>#REF!</v>
      </c>
      <c r="AF79" s="139" t="s">
        <v>81</v>
      </c>
      <c r="AG79" s="139" t="e">
        <f t="shared" ref="AG79:AG84" si="44">CONCATENATE(AF79,AE79)</f>
        <v>#REF!</v>
      </c>
      <c r="AH79" s="136"/>
      <c r="AI79" s="136"/>
      <c r="AJ79" s="136"/>
      <c r="AK79" s="136"/>
      <c r="AL79" s="136"/>
      <c r="AM79" s="136"/>
    </row>
    <row r="80" spans="24:54" s="131" customFormat="1" ht="30" customHeight="1" x14ac:dyDescent="0.2">
      <c r="X80" s="136"/>
      <c r="Y80" s="138">
        <v>2</v>
      </c>
      <c r="Z80" s="139" t="str">
        <f>RIGHT(Z78,1)</f>
        <v>.</v>
      </c>
      <c r="AA80" s="139" t="s">
        <v>76</v>
      </c>
      <c r="AB80" s="139" t="str">
        <f>CONCATENATE(AA80,Z80)</f>
        <v xml:space="preserve">                                                .</v>
      </c>
      <c r="AC80" s="140"/>
      <c r="AD80" s="142"/>
      <c r="AE80" s="139" t="e">
        <f>RIGHT(#REF!,1)</f>
        <v>#REF!</v>
      </c>
      <c r="AF80" s="139" t="s">
        <v>81</v>
      </c>
      <c r="AG80" s="139" t="e">
        <f t="shared" si="44"/>
        <v>#REF!</v>
      </c>
      <c r="AH80" s="142"/>
      <c r="AI80" s="142"/>
      <c r="AJ80" s="142"/>
      <c r="AK80" s="142"/>
      <c r="AL80" s="142"/>
      <c r="AM80" s="142"/>
    </row>
    <row r="81" spans="23:51" s="131" customFormat="1" ht="30" customHeight="1" x14ac:dyDescent="0.2">
      <c r="X81" s="136"/>
      <c r="Y81" s="138"/>
      <c r="Z81" s="143" t="s">
        <v>72</v>
      </c>
      <c r="AA81" s="143" t="s">
        <v>71</v>
      </c>
      <c r="AB81" s="143" t="s">
        <v>73</v>
      </c>
      <c r="AC81" s="140"/>
      <c r="AD81" s="140"/>
      <c r="AE81" s="139" t="e">
        <f>RIGHT(#REF!,1)</f>
        <v>#REF!</v>
      </c>
      <c r="AF81" s="139" t="s">
        <v>81</v>
      </c>
      <c r="AG81" s="139" t="e">
        <f t="shared" si="44"/>
        <v>#REF!</v>
      </c>
      <c r="AH81" s="136"/>
      <c r="AI81" s="136"/>
      <c r="AJ81" s="136"/>
      <c r="AK81" s="136"/>
      <c r="AL81" s="136"/>
      <c r="AM81" s="136"/>
    </row>
    <row r="82" spans="23:51" s="131" customFormat="1" ht="30" customHeight="1" x14ac:dyDescent="0.2">
      <c r="X82" s="136"/>
      <c r="Y82" s="136"/>
      <c r="Z82" s="136"/>
      <c r="AA82" s="136"/>
      <c r="AB82" s="136"/>
      <c r="AC82" s="136"/>
      <c r="AD82" s="136"/>
      <c r="AE82" s="139" t="e">
        <f>RIGHT(#REF!,1)</f>
        <v>#REF!</v>
      </c>
      <c r="AF82" s="139" t="s">
        <v>81</v>
      </c>
      <c r="AG82" s="139" t="e">
        <f t="shared" si="44"/>
        <v>#REF!</v>
      </c>
      <c r="AH82" s="136"/>
      <c r="AI82" s="136"/>
      <c r="AJ82" s="136"/>
      <c r="AK82" s="136"/>
      <c r="AL82" s="136"/>
      <c r="AM82" s="136"/>
    </row>
    <row r="83" spans="23:51" s="131" customFormat="1" ht="30" customHeight="1" x14ac:dyDescent="0.2">
      <c r="X83" s="136"/>
      <c r="Y83" s="136"/>
      <c r="Z83" s="136"/>
      <c r="AA83" s="136"/>
      <c r="AB83" s="136"/>
      <c r="AC83" s="136"/>
      <c r="AD83" s="136"/>
      <c r="AE83" s="139" t="str">
        <f t="shared" ref="AE83:AE84" si="45">RIGHT(I48,1)</f>
        <v/>
      </c>
      <c r="AF83" s="139" t="s">
        <v>81</v>
      </c>
      <c r="AG83" s="139" t="str">
        <f t="shared" si="44"/>
        <v xml:space="preserve">                                 </v>
      </c>
      <c r="AH83" s="136"/>
      <c r="AI83" s="136"/>
      <c r="AJ83" s="136"/>
      <c r="AK83" s="136"/>
      <c r="AL83" s="136"/>
      <c r="AM83" s="136"/>
    </row>
    <row r="84" spans="23:51" s="131" customFormat="1" ht="30" customHeight="1" x14ac:dyDescent="0.2">
      <c r="X84" s="136"/>
      <c r="Y84" s="136"/>
      <c r="Z84" s="136"/>
      <c r="AA84" s="136"/>
      <c r="AB84" s="136"/>
      <c r="AC84" s="136"/>
      <c r="AD84" s="136"/>
      <c r="AE84" s="139" t="str">
        <f t="shared" si="45"/>
        <v/>
      </c>
      <c r="AF84" s="139" t="s">
        <v>81</v>
      </c>
      <c r="AG84" s="139" t="str">
        <f t="shared" si="44"/>
        <v xml:space="preserve">                                 </v>
      </c>
      <c r="AH84" s="136"/>
      <c r="AI84" s="136"/>
      <c r="AJ84" s="136"/>
      <c r="AK84" s="136"/>
      <c r="AL84" s="136"/>
      <c r="AM84" s="136"/>
    </row>
    <row r="85" spans="23:51" s="131" customFormat="1" ht="30" customHeight="1" x14ac:dyDescent="0.2">
      <c r="X85" s="136"/>
      <c r="Y85" s="136"/>
      <c r="Z85" s="136"/>
      <c r="AA85" s="136"/>
      <c r="AB85" s="136"/>
      <c r="AC85" s="136"/>
      <c r="AD85" s="136"/>
      <c r="AE85" s="136"/>
      <c r="AF85" s="136"/>
      <c r="AG85" s="136"/>
      <c r="AH85" s="136"/>
      <c r="AI85" s="136"/>
      <c r="AJ85" s="136"/>
      <c r="AK85" s="136"/>
      <c r="AL85" s="136"/>
      <c r="AM85" s="136"/>
    </row>
    <row r="86" spans="23:51" s="131" customFormat="1" ht="30" customHeight="1" thickBot="1" x14ac:dyDescent="0.25">
      <c r="W86" s="144"/>
      <c r="X86" s="145"/>
      <c r="Y86" s="112" t="s">
        <v>1</v>
      </c>
      <c r="Z86" s="112" t="s">
        <v>31</v>
      </c>
      <c r="AA86" s="112" t="s">
        <v>69</v>
      </c>
      <c r="AB86" s="112" t="s">
        <v>35</v>
      </c>
      <c r="AC86" s="112" t="s">
        <v>36</v>
      </c>
      <c r="AD86" s="112" t="s">
        <v>38</v>
      </c>
      <c r="AE86" s="112" t="s">
        <v>49</v>
      </c>
      <c r="AF86" s="112" t="s">
        <v>50</v>
      </c>
      <c r="AG86" s="112" t="s">
        <v>51</v>
      </c>
      <c r="AH86" s="112" t="s">
        <v>70</v>
      </c>
      <c r="AI86" s="112" t="s">
        <v>38</v>
      </c>
      <c r="AJ86" s="112" t="s">
        <v>53</v>
      </c>
      <c r="AK86" s="112" t="s">
        <v>52</v>
      </c>
      <c r="AL86" s="112" t="s">
        <v>55</v>
      </c>
      <c r="AM86" s="112" t="s">
        <v>56</v>
      </c>
      <c r="AN86" s="112" t="s">
        <v>57</v>
      </c>
      <c r="AO86" s="112" t="s">
        <v>58</v>
      </c>
      <c r="AP86" s="112" t="s">
        <v>60</v>
      </c>
      <c r="AQ86" s="112" t="s">
        <v>61</v>
      </c>
      <c r="AR86" s="112" t="s">
        <v>68</v>
      </c>
      <c r="AS86" s="112" t="s">
        <v>62</v>
      </c>
      <c r="AT86" s="112" t="s">
        <v>63</v>
      </c>
      <c r="AU86" s="112" t="s">
        <v>51</v>
      </c>
      <c r="AV86" s="112" t="s">
        <v>67</v>
      </c>
      <c r="AW86" s="112" t="s">
        <v>66</v>
      </c>
      <c r="AX86" s="112" t="s">
        <v>65</v>
      </c>
      <c r="AY86" s="112" t="s">
        <v>70</v>
      </c>
    </row>
    <row r="87" spans="23:51" s="131" customFormat="1" ht="30" customHeight="1" thickTop="1" x14ac:dyDescent="0.2">
      <c r="W87" s="125" t="str">
        <f>IF($AF$75="","",$AF$75)</f>
        <v>I</v>
      </c>
      <c r="X87" s="118" t="str">
        <f>IFERROR(W87,AE$75)</f>
        <v>I</v>
      </c>
      <c r="Y87" s="115">
        <v>1</v>
      </c>
      <c r="Z87" s="116">
        <f ca="1">RAND()</f>
        <v>0.74555994396114855</v>
      </c>
      <c r="AA87" s="116" t="str">
        <f ca="1">AK87</f>
        <v>Italy11</v>
      </c>
      <c r="AB87" s="116">
        <f ca="1">RANK(Z87,$Z$87:$Z$98)</f>
        <v>6</v>
      </c>
      <c r="AC87" s="117">
        <v>1</v>
      </c>
      <c r="AD87" s="118" t="str">
        <f>IFERROR(X87,"")</f>
        <v>I</v>
      </c>
      <c r="AE87" s="118">
        <f>COUNTIF($AD$87:AD87,AD87)+10</f>
        <v>11</v>
      </c>
      <c r="AF87" s="118" t="str">
        <f>AD87&amp;AE87</f>
        <v>I11</v>
      </c>
      <c r="AG87" s="118" t="str">
        <f t="shared" ref="AG87:AG98" si="46">AF87</f>
        <v>I11</v>
      </c>
      <c r="AH87" s="119" t="str">
        <f t="shared" ref="AH87:AH98" si="47">MID(AG87,2,AJ87)</f>
        <v>1</v>
      </c>
      <c r="AI87" s="118" t="str">
        <f t="shared" ref="AI87:AI98" si="48">AD87</f>
        <v>I</v>
      </c>
      <c r="AJ87" s="118">
        <f>LEN(AI87)</f>
        <v>1</v>
      </c>
      <c r="AK87" s="116" t="str">
        <f t="shared" ref="AK87:AK98" ca="1" si="49">VLOOKUP(AB87,$AC$87:$AF$98,4)</f>
        <v>Italy11</v>
      </c>
      <c r="AL87" s="116" t="str">
        <f ca="1">RIGHT(AK87,2)</f>
        <v>11</v>
      </c>
      <c r="AM87" s="116" t="str">
        <f ca="1">AL87&amp;AY87</f>
        <v>11Italy</v>
      </c>
      <c r="AN87" s="116" t="str">
        <f ca="1">MID(AM87,1,3)</f>
        <v>11I</v>
      </c>
      <c r="AO87" s="116">
        <f ca="1">LEN(AN87)</f>
        <v>3</v>
      </c>
      <c r="AP87" s="116" t="str">
        <f ca="1">IF(AO87=2,"",AM87)</f>
        <v>11Italy</v>
      </c>
      <c r="AQ87" s="116">
        <f t="shared" ref="AQ87:AQ98" ca="1" si="50">IF(AP87="","",MATCH(AP87,$AP$87:$AP$98,0))</f>
        <v>1</v>
      </c>
      <c r="AR87" s="116" t="str">
        <f ca="1">AP87</f>
        <v>11Italy</v>
      </c>
      <c r="AS87" s="116">
        <f t="shared" ref="AS87:AS98" ca="1" si="51">SMALL($AQ$87:$AQ$98,$Y87)</f>
        <v>1</v>
      </c>
      <c r="AT87" s="116">
        <f ca="1">IFERROR(AS87,"")</f>
        <v>1</v>
      </c>
      <c r="AU87" s="116">
        <f ca="1">AT87</f>
        <v>1</v>
      </c>
      <c r="AV87" s="116" t="str">
        <f t="shared" ref="AV87:AV98" ca="1" si="52">VLOOKUP(AT87,$AQ$87:$AR$98,2)</f>
        <v>11Italy</v>
      </c>
      <c r="AW87" s="116" t="str">
        <f ca="1">MID(AV87,3,LEN(AV87)-2)</f>
        <v>Italy</v>
      </c>
      <c r="AX87" s="116" t="str">
        <f ca="1">IFERROR(AW87,"")</f>
        <v>Italy</v>
      </c>
      <c r="AY87" s="116" t="str">
        <f t="shared" ref="AY87:AY98" ca="1" si="53">VLOOKUP(AA87,$AG$87:$AI$98,3,0)</f>
        <v>Italy</v>
      </c>
    </row>
    <row r="88" spans="23:51" s="131" customFormat="1" ht="30" customHeight="1" x14ac:dyDescent="0.2">
      <c r="W88" s="125" t="str">
        <f>IF($AH$75="","",$AH$75)</f>
        <v>want</v>
      </c>
      <c r="X88" s="118" t="str">
        <f>IFERROR(W88,AG$75)</f>
        <v>want</v>
      </c>
      <c r="Y88" s="123">
        <v>2</v>
      </c>
      <c r="Z88" s="119">
        <f t="shared" ref="Z88:Z96" ca="1" si="54">RAND()</f>
        <v>0.40072969565119498</v>
      </c>
      <c r="AA88" s="116" t="str">
        <f ca="1">AK88</f>
        <v>12</v>
      </c>
      <c r="AB88" s="116">
        <f ca="1">RANK(Z88,$Z$87:$Z$98)</f>
        <v>8</v>
      </c>
      <c r="AC88" s="124">
        <v>2</v>
      </c>
      <c r="AD88" s="118" t="str">
        <f t="shared" ref="AD88:AD98" si="55">IFERROR(X88,"")</f>
        <v>want</v>
      </c>
      <c r="AE88" s="118">
        <f>COUNTIF($AD$87:AD88,AD88)+10</f>
        <v>11</v>
      </c>
      <c r="AF88" s="118" t="str">
        <f t="shared" ref="AF88:AF98" si="56">AD88&amp;AE88</f>
        <v>want11</v>
      </c>
      <c r="AG88" s="118" t="str">
        <f t="shared" si="46"/>
        <v>want11</v>
      </c>
      <c r="AH88" s="119" t="str">
        <f t="shared" si="47"/>
        <v>ant1</v>
      </c>
      <c r="AI88" s="118" t="str">
        <f t="shared" si="48"/>
        <v>want</v>
      </c>
      <c r="AJ88" s="118">
        <f t="shared" ref="AJ88:AJ98" si="57">LEN(AI88)</f>
        <v>4</v>
      </c>
      <c r="AK88" s="116" t="str">
        <f t="shared" ca="1" si="49"/>
        <v>12</v>
      </c>
      <c r="AL88" s="116" t="str">
        <f t="shared" ref="AL88:AL98" ca="1" si="58">RIGHT(AK88,2)</f>
        <v>12</v>
      </c>
      <c r="AM88" s="116" t="str">
        <f t="shared" ref="AM88:AM98" ca="1" si="59">AL88&amp;AY88</f>
        <v>12</v>
      </c>
      <c r="AN88" s="116" t="str">
        <f t="shared" ref="AN88:AN98" ca="1" si="60">MID(AM88,1,3)</f>
        <v>12</v>
      </c>
      <c r="AO88" s="116">
        <f t="shared" ref="AO88:AO98" ca="1" si="61">LEN(AN88)</f>
        <v>2</v>
      </c>
      <c r="AP88" s="116" t="str">
        <f t="shared" ref="AP88:AP98" ca="1" si="62">IF(AO88=2,"",AM88)</f>
        <v/>
      </c>
      <c r="AQ88" s="116" t="str">
        <f t="shared" ca="1" si="50"/>
        <v/>
      </c>
      <c r="AR88" s="116" t="str">
        <f t="shared" ref="AR88:AR98" ca="1" si="63">AP88</f>
        <v/>
      </c>
      <c r="AS88" s="116">
        <f t="shared" ca="1" si="51"/>
        <v>5</v>
      </c>
      <c r="AT88" s="116">
        <f t="shared" ref="AT88:AT98" ca="1" si="64">IFERROR(AS88,"")</f>
        <v>5</v>
      </c>
      <c r="AU88" s="116">
        <f t="shared" ref="AU88:AU98" ca="1" si="65">AT88</f>
        <v>5</v>
      </c>
      <c r="AV88" s="116" t="str">
        <f t="shared" ca="1" si="52"/>
        <v>11to</v>
      </c>
      <c r="AW88" s="116" t="str">
        <f t="shared" ref="AW88:AW98" ca="1" si="66">MID(AV88,3,LEN(AV88)-2)</f>
        <v>to</v>
      </c>
      <c r="AX88" s="116" t="str">
        <f t="shared" ref="AX88:AX98" ca="1" si="67">IFERROR(AW88,"")</f>
        <v>to</v>
      </c>
      <c r="AY88" s="116" t="str">
        <f t="shared" ca="1" si="53"/>
        <v/>
      </c>
    </row>
    <row r="89" spans="23:51" s="131" customFormat="1" ht="30" customHeight="1" x14ac:dyDescent="0.2">
      <c r="W89" s="125" t="str">
        <f>IF($AJ$75="","",$AJ$75)</f>
        <v>to</v>
      </c>
      <c r="X89" s="118" t="str">
        <f>IFERROR(W89,AI$75)</f>
        <v>to</v>
      </c>
      <c r="Y89" s="123">
        <v>3</v>
      </c>
      <c r="Z89" s="119">
        <f t="shared" ca="1" si="54"/>
        <v>0.37037644253004265</v>
      </c>
      <c r="AA89" s="116" t="str">
        <f t="shared" ref="AA89:AA98" ca="1" si="68">AK89</f>
        <v>13</v>
      </c>
      <c r="AB89" s="116">
        <f ca="1">RANK(Z89,$Z$87:$Z$98)</f>
        <v>9</v>
      </c>
      <c r="AC89" s="124">
        <v>3</v>
      </c>
      <c r="AD89" s="118" t="str">
        <f t="shared" si="55"/>
        <v>to</v>
      </c>
      <c r="AE89" s="118">
        <f>COUNTIF($AD$87:AD89,AD89)+10</f>
        <v>11</v>
      </c>
      <c r="AF89" s="118" t="str">
        <f t="shared" si="56"/>
        <v>to11</v>
      </c>
      <c r="AG89" s="118" t="str">
        <f t="shared" si="46"/>
        <v>to11</v>
      </c>
      <c r="AH89" s="119" t="str">
        <f t="shared" si="47"/>
        <v>o1</v>
      </c>
      <c r="AI89" s="118" t="str">
        <f t="shared" si="48"/>
        <v>to</v>
      </c>
      <c r="AJ89" s="118">
        <f t="shared" si="57"/>
        <v>2</v>
      </c>
      <c r="AK89" s="116" t="str">
        <f t="shared" ca="1" si="49"/>
        <v>13</v>
      </c>
      <c r="AL89" s="116" t="str">
        <f t="shared" ca="1" si="58"/>
        <v>13</v>
      </c>
      <c r="AM89" s="116" t="str">
        <f t="shared" ca="1" si="59"/>
        <v>13</v>
      </c>
      <c r="AN89" s="116" t="str">
        <f t="shared" ca="1" si="60"/>
        <v>13</v>
      </c>
      <c r="AO89" s="116">
        <f t="shared" ca="1" si="61"/>
        <v>2</v>
      </c>
      <c r="AP89" s="116" t="str">
        <f t="shared" ca="1" si="62"/>
        <v/>
      </c>
      <c r="AQ89" s="116" t="str">
        <f t="shared" ca="1" si="50"/>
        <v/>
      </c>
      <c r="AR89" s="116" t="str">
        <f t="shared" ca="1" si="63"/>
        <v/>
      </c>
      <c r="AS89" s="116">
        <f t="shared" ca="1" si="51"/>
        <v>6</v>
      </c>
      <c r="AT89" s="116">
        <f t="shared" ca="1" si="64"/>
        <v>6</v>
      </c>
      <c r="AU89" s="116">
        <f t="shared" ca="1" si="65"/>
        <v>6</v>
      </c>
      <c r="AV89" s="116" t="str">
        <f t="shared" ca="1" si="52"/>
        <v>11want</v>
      </c>
      <c r="AW89" s="116" t="str">
        <f t="shared" ca="1" si="66"/>
        <v>want</v>
      </c>
      <c r="AX89" s="116" t="str">
        <f t="shared" ca="1" si="67"/>
        <v>want</v>
      </c>
      <c r="AY89" s="116" t="str">
        <f t="shared" ca="1" si="53"/>
        <v/>
      </c>
    </row>
    <row r="90" spans="23:51" s="131" customFormat="1" ht="30" customHeight="1" x14ac:dyDescent="0.2">
      <c r="W90" s="125" t="str">
        <f>IF($AL$75="","",$AL$75)</f>
        <v>go</v>
      </c>
      <c r="X90" s="118" t="str">
        <f>IFERROR(W90,AK$75)</f>
        <v>go</v>
      </c>
      <c r="Y90" s="123">
        <v>4</v>
      </c>
      <c r="Z90" s="119">
        <f t="shared" ca="1" si="54"/>
        <v>4.9545060204210234E-2</v>
      </c>
      <c r="AA90" s="116" t="str">
        <f t="shared" ca="1" si="68"/>
        <v>16</v>
      </c>
      <c r="AB90" s="116">
        <f t="shared" ref="AB90:AB98" ca="1" si="69">RANK(Z90,$Z$87:$Z$98)</f>
        <v>12</v>
      </c>
      <c r="AC90" s="124">
        <v>4</v>
      </c>
      <c r="AD90" s="118" t="str">
        <f t="shared" si="55"/>
        <v>go</v>
      </c>
      <c r="AE90" s="118">
        <f>COUNTIF($AD$87:AD90,AD90)+10</f>
        <v>11</v>
      </c>
      <c r="AF90" s="118" t="str">
        <f t="shared" si="56"/>
        <v>go11</v>
      </c>
      <c r="AG90" s="118" t="str">
        <f t="shared" si="46"/>
        <v>go11</v>
      </c>
      <c r="AH90" s="119" t="str">
        <f t="shared" si="47"/>
        <v>o1</v>
      </c>
      <c r="AI90" s="118" t="str">
        <f t="shared" si="48"/>
        <v>go</v>
      </c>
      <c r="AJ90" s="118">
        <f t="shared" si="57"/>
        <v>2</v>
      </c>
      <c r="AK90" s="116" t="str">
        <f t="shared" ca="1" si="49"/>
        <v>16</v>
      </c>
      <c r="AL90" s="116" t="str">
        <f t="shared" ca="1" si="58"/>
        <v>16</v>
      </c>
      <c r="AM90" s="116" t="str">
        <f t="shared" ca="1" si="59"/>
        <v>16</v>
      </c>
      <c r="AN90" s="116" t="str">
        <f t="shared" ca="1" si="60"/>
        <v>16</v>
      </c>
      <c r="AO90" s="116">
        <f t="shared" ca="1" si="61"/>
        <v>2</v>
      </c>
      <c r="AP90" s="116" t="str">
        <f t="shared" ca="1" si="62"/>
        <v/>
      </c>
      <c r="AQ90" s="116" t="str">
        <f t="shared" ca="1" si="50"/>
        <v/>
      </c>
      <c r="AR90" s="116" t="str">
        <f t="shared" ca="1" si="63"/>
        <v/>
      </c>
      <c r="AS90" s="116">
        <f t="shared" ca="1" si="51"/>
        <v>8</v>
      </c>
      <c r="AT90" s="116">
        <f t="shared" ca="1" si="64"/>
        <v>8</v>
      </c>
      <c r="AU90" s="116">
        <f t="shared" ca="1" si="65"/>
        <v>8</v>
      </c>
      <c r="AV90" s="116" t="str">
        <f t="shared" ca="1" si="52"/>
        <v>11go</v>
      </c>
      <c r="AW90" s="116" t="str">
        <f t="shared" ca="1" si="66"/>
        <v>go</v>
      </c>
      <c r="AX90" s="116" t="str">
        <f t="shared" ca="1" si="67"/>
        <v>go</v>
      </c>
      <c r="AY90" s="116" t="str">
        <f t="shared" ca="1" si="53"/>
        <v/>
      </c>
    </row>
    <row r="91" spans="23:51" s="131" customFormat="1" ht="30" customHeight="1" x14ac:dyDescent="0.2">
      <c r="W91" s="125" t="str">
        <f>IF($AN$75="","",$AN$75)</f>
        <v>to</v>
      </c>
      <c r="X91" s="118" t="str">
        <f>IFERROR(W91,AM$75)</f>
        <v>to</v>
      </c>
      <c r="Y91" s="123">
        <v>5</v>
      </c>
      <c r="Z91" s="119">
        <f t="shared" ca="1" si="54"/>
        <v>0.92657176320097101</v>
      </c>
      <c r="AA91" s="116" t="str">
        <f t="shared" ca="1" si="68"/>
        <v>to11</v>
      </c>
      <c r="AB91" s="116">
        <f t="shared" ca="1" si="69"/>
        <v>3</v>
      </c>
      <c r="AC91" s="124">
        <v>5</v>
      </c>
      <c r="AD91" s="118" t="str">
        <f t="shared" si="55"/>
        <v>to</v>
      </c>
      <c r="AE91" s="118">
        <f>COUNTIF($AD$87:AD91,AD91)+10</f>
        <v>12</v>
      </c>
      <c r="AF91" s="118" t="str">
        <f t="shared" si="56"/>
        <v>to12</v>
      </c>
      <c r="AG91" s="118" t="str">
        <f t="shared" si="46"/>
        <v>to12</v>
      </c>
      <c r="AH91" s="119" t="str">
        <f t="shared" si="47"/>
        <v>o1</v>
      </c>
      <c r="AI91" s="118" t="str">
        <f t="shared" si="48"/>
        <v>to</v>
      </c>
      <c r="AJ91" s="118">
        <f t="shared" si="57"/>
        <v>2</v>
      </c>
      <c r="AK91" s="116" t="str">
        <f t="shared" ca="1" si="49"/>
        <v>to11</v>
      </c>
      <c r="AL91" s="116" t="str">
        <f t="shared" ca="1" si="58"/>
        <v>11</v>
      </c>
      <c r="AM91" s="116" t="str">
        <f t="shared" ca="1" si="59"/>
        <v>11to</v>
      </c>
      <c r="AN91" s="116" t="str">
        <f t="shared" ca="1" si="60"/>
        <v>11t</v>
      </c>
      <c r="AO91" s="116">
        <f t="shared" ca="1" si="61"/>
        <v>3</v>
      </c>
      <c r="AP91" s="116" t="str">
        <f t="shared" ca="1" si="62"/>
        <v>11to</v>
      </c>
      <c r="AQ91" s="116">
        <f t="shared" ca="1" si="50"/>
        <v>5</v>
      </c>
      <c r="AR91" s="116" t="str">
        <f t="shared" ca="1" si="63"/>
        <v>11to</v>
      </c>
      <c r="AS91" s="116">
        <f t="shared" ca="1" si="51"/>
        <v>10</v>
      </c>
      <c r="AT91" s="116">
        <f t="shared" ca="1" si="64"/>
        <v>10</v>
      </c>
      <c r="AU91" s="116">
        <f t="shared" ca="1" si="65"/>
        <v>10</v>
      </c>
      <c r="AV91" s="116" t="str">
        <f t="shared" ca="1" si="52"/>
        <v>12to</v>
      </c>
      <c r="AW91" s="116" t="str">
        <f t="shared" ca="1" si="66"/>
        <v>to</v>
      </c>
      <c r="AX91" s="116" t="str">
        <f t="shared" ca="1" si="67"/>
        <v>to</v>
      </c>
      <c r="AY91" s="116" t="str">
        <f t="shared" ca="1" si="53"/>
        <v>to</v>
      </c>
    </row>
    <row r="92" spans="23:51" s="131" customFormat="1" ht="30" customHeight="1" x14ac:dyDescent="0.2">
      <c r="W92" s="125" t="e">
        <f>IF($AP$75="","",$AP$75)</f>
        <v>#VALUE!</v>
      </c>
      <c r="X92" s="118" t="str">
        <f>IFERROR(W92,AO$75)</f>
        <v>Italy</v>
      </c>
      <c r="Y92" s="123">
        <v>6</v>
      </c>
      <c r="Z92" s="119">
        <f t="shared" ca="1" si="54"/>
        <v>0.9275625111335466</v>
      </c>
      <c r="AA92" s="116" t="str">
        <f t="shared" ca="1" si="68"/>
        <v>want11</v>
      </c>
      <c r="AB92" s="116">
        <f t="shared" ca="1" si="69"/>
        <v>2</v>
      </c>
      <c r="AC92" s="124">
        <v>6</v>
      </c>
      <c r="AD92" s="118" t="str">
        <f t="shared" si="55"/>
        <v>Italy</v>
      </c>
      <c r="AE92" s="118">
        <f>COUNTIF($AD$87:AD92,AD92)+10</f>
        <v>11</v>
      </c>
      <c r="AF92" s="118" t="str">
        <f t="shared" si="56"/>
        <v>Italy11</v>
      </c>
      <c r="AG92" s="118" t="str">
        <f t="shared" si="46"/>
        <v>Italy11</v>
      </c>
      <c r="AH92" s="119" t="str">
        <f t="shared" si="47"/>
        <v>taly1</v>
      </c>
      <c r="AI92" s="118" t="str">
        <f t="shared" si="48"/>
        <v>Italy</v>
      </c>
      <c r="AJ92" s="118">
        <f t="shared" si="57"/>
        <v>5</v>
      </c>
      <c r="AK92" s="116" t="str">
        <f t="shared" ca="1" si="49"/>
        <v>want11</v>
      </c>
      <c r="AL92" s="116" t="str">
        <f t="shared" ca="1" si="58"/>
        <v>11</v>
      </c>
      <c r="AM92" s="116" t="str">
        <f t="shared" ca="1" si="59"/>
        <v>11want</v>
      </c>
      <c r="AN92" s="116" t="str">
        <f t="shared" ca="1" si="60"/>
        <v>11w</v>
      </c>
      <c r="AO92" s="116">
        <f t="shared" ca="1" si="61"/>
        <v>3</v>
      </c>
      <c r="AP92" s="116" t="str">
        <f t="shared" ca="1" si="62"/>
        <v>11want</v>
      </c>
      <c r="AQ92" s="116">
        <f t="shared" ca="1" si="50"/>
        <v>6</v>
      </c>
      <c r="AR92" s="116" t="str">
        <f t="shared" ca="1" si="63"/>
        <v>11want</v>
      </c>
      <c r="AS92" s="116">
        <f t="shared" ca="1" si="51"/>
        <v>12</v>
      </c>
      <c r="AT92" s="116">
        <f t="shared" ca="1" si="64"/>
        <v>12</v>
      </c>
      <c r="AU92" s="116">
        <f t="shared" ca="1" si="65"/>
        <v>12</v>
      </c>
      <c r="AV92" s="116" t="str">
        <f t="shared" ca="1" si="52"/>
        <v>11I</v>
      </c>
      <c r="AW92" s="116" t="str">
        <f t="shared" ca="1" si="66"/>
        <v>I</v>
      </c>
      <c r="AX92" s="116" t="str">
        <f t="shared" ca="1" si="67"/>
        <v>I</v>
      </c>
      <c r="AY92" s="116" t="str">
        <f t="shared" ca="1" si="53"/>
        <v>want</v>
      </c>
    </row>
    <row r="93" spans="23:51" s="131" customFormat="1" ht="30" customHeight="1" x14ac:dyDescent="0.2">
      <c r="W93" s="125" t="e">
        <f>IF($AR$75="","",$AR$75)</f>
        <v>#VALUE!</v>
      </c>
      <c r="X93" s="118" t="e">
        <f>IFERROR(W93,AQ$75)</f>
        <v>#VALUE!</v>
      </c>
      <c r="Y93" s="123">
        <v>7</v>
      </c>
      <c r="Z93" s="119">
        <f t="shared" ca="1" si="54"/>
        <v>0.36429072359068138</v>
      </c>
      <c r="AA93" s="116" t="str">
        <f t="shared" ca="1" si="68"/>
        <v>14</v>
      </c>
      <c r="AB93" s="116">
        <f t="shared" ca="1" si="69"/>
        <v>10</v>
      </c>
      <c r="AC93" s="124">
        <v>7</v>
      </c>
      <c r="AD93" s="118" t="str">
        <f t="shared" si="55"/>
        <v/>
      </c>
      <c r="AE93" s="118">
        <f>COUNTIF($AD$87:AD93,AD93)+10</f>
        <v>11</v>
      </c>
      <c r="AF93" s="118" t="str">
        <f t="shared" si="56"/>
        <v>11</v>
      </c>
      <c r="AG93" s="118" t="str">
        <f t="shared" si="46"/>
        <v>11</v>
      </c>
      <c r="AH93" s="119" t="str">
        <f t="shared" si="47"/>
        <v/>
      </c>
      <c r="AI93" s="118" t="str">
        <f t="shared" si="48"/>
        <v/>
      </c>
      <c r="AJ93" s="118">
        <f t="shared" si="57"/>
        <v>0</v>
      </c>
      <c r="AK93" s="116" t="str">
        <f t="shared" ca="1" si="49"/>
        <v>14</v>
      </c>
      <c r="AL93" s="116" t="str">
        <f t="shared" ca="1" si="58"/>
        <v>14</v>
      </c>
      <c r="AM93" s="116" t="str">
        <f t="shared" ca="1" si="59"/>
        <v>14</v>
      </c>
      <c r="AN93" s="116" t="str">
        <f t="shared" ca="1" si="60"/>
        <v>14</v>
      </c>
      <c r="AO93" s="116">
        <f t="shared" ca="1" si="61"/>
        <v>2</v>
      </c>
      <c r="AP93" s="116" t="str">
        <f t="shared" ca="1" si="62"/>
        <v/>
      </c>
      <c r="AQ93" s="116" t="str">
        <f t="shared" ca="1" si="50"/>
        <v/>
      </c>
      <c r="AR93" s="116" t="str">
        <f t="shared" ca="1" si="63"/>
        <v/>
      </c>
      <c r="AS93" s="116" t="e">
        <f t="shared" ca="1" si="51"/>
        <v>#NUM!</v>
      </c>
      <c r="AT93" s="116" t="str">
        <f t="shared" ca="1" si="64"/>
        <v/>
      </c>
      <c r="AU93" s="116" t="str">
        <f t="shared" ca="1" si="65"/>
        <v/>
      </c>
      <c r="AV93" s="116" t="str">
        <f t="shared" ca="1" si="52"/>
        <v/>
      </c>
      <c r="AW93" s="116" t="e">
        <f t="shared" ca="1" si="66"/>
        <v>#VALUE!</v>
      </c>
      <c r="AX93" s="116" t="str">
        <f t="shared" ca="1" si="67"/>
        <v/>
      </c>
      <c r="AY93" s="116" t="str">
        <f t="shared" ca="1" si="53"/>
        <v/>
      </c>
    </row>
    <row r="94" spans="23:51" s="131" customFormat="1" ht="30" customHeight="1" x14ac:dyDescent="0.2">
      <c r="W94" s="125" t="e">
        <f>IF($AT$75="","",$AT$75)</f>
        <v>#VALUE!</v>
      </c>
      <c r="X94" s="118" t="e">
        <f>IFERROR(W94,AS$75)</f>
        <v>#VALUE!</v>
      </c>
      <c r="Y94" s="123">
        <v>8</v>
      </c>
      <c r="Z94" s="119">
        <f t="shared" ca="1" si="54"/>
        <v>0.89769258308539601</v>
      </c>
      <c r="AA94" s="116" t="str">
        <f t="shared" ca="1" si="68"/>
        <v>go11</v>
      </c>
      <c r="AB94" s="116">
        <f t="shared" ca="1" si="69"/>
        <v>4</v>
      </c>
      <c r="AC94" s="124">
        <v>8</v>
      </c>
      <c r="AD94" s="118" t="str">
        <f t="shared" si="55"/>
        <v/>
      </c>
      <c r="AE94" s="118">
        <f>COUNTIF($AD$87:AD94,AD94)+10</f>
        <v>12</v>
      </c>
      <c r="AF94" s="118" t="str">
        <f t="shared" si="56"/>
        <v>12</v>
      </c>
      <c r="AG94" s="118" t="str">
        <f t="shared" si="46"/>
        <v>12</v>
      </c>
      <c r="AH94" s="119" t="str">
        <f t="shared" si="47"/>
        <v/>
      </c>
      <c r="AI94" s="118" t="str">
        <f t="shared" si="48"/>
        <v/>
      </c>
      <c r="AJ94" s="118">
        <f t="shared" si="57"/>
        <v>0</v>
      </c>
      <c r="AK94" s="116" t="str">
        <f t="shared" ca="1" si="49"/>
        <v>go11</v>
      </c>
      <c r="AL94" s="116" t="str">
        <f t="shared" ca="1" si="58"/>
        <v>11</v>
      </c>
      <c r="AM94" s="116" t="str">
        <f t="shared" ca="1" si="59"/>
        <v>11go</v>
      </c>
      <c r="AN94" s="116" t="str">
        <f t="shared" ca="1" si="60"/>
        <v>11g</v>
      </c>
      <c r="AO94" s="116">
        <f t="shared" ca="1" si="61"/>
        <v>3</v>
      </c>
      <c r="AP94" s="116" t="str">
        <f t="shared" ca="1" si="62"/>
        <v>11go</v>
      </c>
      <c r="AQ94" s="116">
        <f t="shared" ca="1" si="50"/>
        <v>8</v>
      </c>
      <c r="AR94" s="116" t="str">
        <f t="shared" ca="1" si="63"/>
        <v>11go</v>
      </c>
      <c r="AS94" s="116" t="e">
        <f t="shared" ca="1" si="51"/>
        <v>#NUM!</v>
      </c>
      <c r="AT94" s="116" t="str">
        <f t="shared" ca="1" si="64"/>
        <v/>
      </c>
      <c r="AU94" s="116" t="str">
        <f t="shared" ca="1" si="65"/>
        <v/>
      </c>
      <c r="AV94" s="116" t="str">
        <f t="shared" ca="1" si="52"/>
        <v/>
      </c>
      <c r="AW94" s="116" t="e">
        <f t="shared" ca="1" si="66"/>
        <v>#VALUE!</v>
      </c>
      <c r="AX94" s="116" t="str">
        <f t="shared" ca="1" si="67"/>
        <v/>
      </c>
      <c r="AY94" s="116" t="str">
        <f t="shared" ca="1" si="53"/>
        <v>go</v>
      </c>
    </row>
    <row r="95" spans="23:51" s="131" customFormat="1" ht="30" customHeight="1" x14ac:dyDescent="0.2">
      <c r="W95" s="125" t="e">
        <f>IF($AV$75="","",$AV$75)</f>
        <v>#VALUE!</v>
      </c>
      <c r="X95" s="118" t="e">
        <f>IFERROR(W95,AU$75)</f>
        <v>#VALUE!</v>
      </c>
      <c r="Y95" s="123">
        <v>9</v>
      </c>
      <c r="Z95" s="119">
        <f t="shared" ca="1" si="54"/>
        <v>0.22118102214258939</v>
      </c>
      <c r="AA95" s="116" t="str">
        <f t="shared" ca="1" si="68"/>
        <v>15</v>
      </c>
      <c r="AB95" s="116">
        <f t="shared" ca="1" si="69"/>
        <v>11</v>
      </c>
      <c r="AC95" s="124">
        <v>9</v>
      </c>
      <c r="AD95" s="118" t="str">
        <f t="shared" si="55"/>
        <v/>
      </c>
      <c r="AE95" s="118">
        <f>COUNTIF($AD$87:AD95,AD95)+10</f>
        <v>13</v>
      </c>
      <c r="AF95" s="118" t="str">
        <f t="shared" si="56"/>
        <v>13</v>
      </c>
      <c r="AG95" s="118" t="str">
        <f t="shared" si="46"/>
        <v>13</v>
      </c>
      <c r="AH95" s="119" t="str">
        <f t="shared" si="47"/>
        <v/>
      </c>
      <c r="AI95" s="118" t="str">
        <f t="shared" si="48"/>
        <v/>
      </c>
      <c r="AJ95" s="118">
        <f>LEN(AI95)</f>
        <v>0</v>
      </c>
      <c r="AK95" s="116" t="str">
        <f t="shared" ca="1" si="49"/>
        <v>15</v>
      </c>
      <c r="AL95" s="116" t="str">
        <f t="shared" ca="1" si="58"/>
        <v>15</v>
      </c>
      <c r="AM95" s="116" t="str">
        <f t="shared" ca="1" si="59"/>
        <v>15</v>
      </c>
      <c r="AN95" s="116" t="str">
        <f t="shared" ca="1" si="60"/>
        <v>15</v>
      </c>
      <c r="AO95" s="116">
        <f t="shared" ca="1" si="61"/>
        <v>2</v>
      </c>
      <c r="AP95" s="116" t="str">
        <f t="shared" ca="1" si="62"/>
        <v/>
      </c>
      <c r="AQ95" s="116" t="str">
        <f t="shared" ca="1" si="50"/>
        <v/>
      </c>
      <c r="AR95" s="116" t="str">
        <f t="shared" ca="1" si="63"/>
        <v/>
      </c>
      <c r="AS95" s="116" t="e">
        <f t="shared" ca="1" si="51"/>
        <v>#NUM!</v>
      </c>
      <c r="AT95" s="116" t="str">
        <f t="shared" ca="1" si="64"/>
        <v/>
      </c>
      <c r="AU95" s="116" t="str">
        <f t="shared" ca="1" si="65"/>
        <v/>
      </c>
      <c r="AV95" s="116" t="str">
        <f t="shared" ca="1" si="52"/>
        <v/>
      </c>
      <c r="AW95" s="116" t="e">
        <f t="shared" ca="1" si="66"/>
        <v>#VALUE!</v>
      </c>
      <c r="AX95" s="116" t="str">
        <f t="shared" ca="1" si="67"/>
        <v/>
      </c>
      <c r="AY95" s="116" t="str">
        <f t="shared" ca="1" si="53"/>
        <v/>
      </c>
    </row>
    <row r="96" spans="23:51" s="131" customFormat="1" ht="30" customHeight="1" x14ac:dyDescent="0.2">
      <c r="W96" s="125" t="e">
        <f>IF($AX$75="","",$AX$75)</f>
        <v>#VALUE!</v>
      </c>
      <c r="X96" s="118" t="e">
        <f>IFERROR(W96,AW$75)</f>
        <v>#VALUE!</v>
      </c>
      <c r="Y96" s="123">
        <v>10</v>
      </c>
      <c r="Z96" s="119">
        <f t="shared" ca="1" si="54"/>
        <v>0.809898017599891</v>
      </c>
      <c r="AA96" s="116" t="str">
        <f t="shared" ca="1" si="68"/>
        <v>to12</v>
      </c>
      <c r="AB96" s="116">
        <f t="shared" ca="1" si="69"/>
        <v>5</v>
      </c>
      <c r="AC96" s="124">
        <v>10</v>
      </c>
      <c r="AD96" s="118" t="str">
        <f t="shared" si="55"/>
        <v/>
      </c>
      <c r="AE96" s="118">
        <f>COUNTIF($AD$87:AD96,AD96)+10</f>
        <v>14</v>
      </c>
      <c r="AF96" s="118" t="str">
        <f t="shared" si="56"/>
        <v>14</v>
      </c>
      <c r="AG96" s="118" t="str">
        <f t="shared" si="46"/>
        <v>14</v>
      </c>
      <c r="AH96" s="119" t="str">
        <f t="shared" si="47"/>
        <v/>
      </c>
      <c r="AI96" s="118" t="str">
        <f t="shared" si="48"/>
        <v/>
      </c>
      <c r="AJ96" s="118">
        <f t="shared" si="57"/>
        <v>0</v>
      </c>
      <c r="AK96" s="116" t="str">
        <f t="shared" ca="1" si="49"/>
        <v>to12</v>
      </c>
      <c r="AL96" s="116" t="str">
        <f t="shared" ca="1" si="58"/>
        <v>12</v>
      </c>
      <c r="AM96" s="116" t="str">
        <f t="shared" ca="1" si="59"/>
        <v>12to</v>
      </c>
      <c r="AN96" s="116" t="str">
        <f t="shared" ca="1" si="60"/>
        <v>12t</v>
      </c>
      <c r="AO96" s="116">
        <f t="shared" ca="1" si="61"/>
        <v>3</v>
      </c>
      <c r="AP96" s="116" t="str">
        <f t="shared" ca="1" si="62"/>
        <v>12to</v>
      </c>
      <c r="AQ96" s="116">
        <f t="shared" ca="1" si="50"/>
        <v>10</v>
      </c>
      <c r="AR96" s="116" t="str">
        <f t="shared" ca="1" si="63"/>
        <v>12to</v>
      </c>
      <c r="AS96" s="116" t="e">
        <f t="shared" ca="1" si="51"/>
        <v>#NUM!</v>
      </c>
      <c r="AT96" s="116" t="str">
        <f t="shared" ca="1" si="64"/>
        <v/>
      </c>
      <c r="AU96" s="116" t="str">
        <f t="shared" ca="1" si="65"/>
        <v/>
      </c>
      <c r="AV96" s="116" t="str">
        <f t="shared" ca="1" si="52"/>
        <v/>
      </c>
      <c r="AW96" s="116" t="e">
        <f t="shared" ca="1" si="66"/>
        <v>#VALUE!</v>
      </c>
      <c r="AX96" s="116" t="str">
        <f t="shared" ca="1" si="67"/>
        <v/>
      </c>
      <c r="AY96" s="116" t="str">
        <f t="shared" ca="1" si="53"/>
        <v>to</v>
      </c>
    </row>
    <row r="97" spans="23:51" s="131" customFormat="1" ht="30" customHeight="1" x14ac:dyDescent="0.2">
      <c r="W97" s="125" t="e">
        <f>IF($AZ$75="","",$AZ$75)</f>
        <v>#VALUE!</v>
      </c>
      <c r="X97" s="118" t="e">
        <f>IFERROR(W97,AY$75)</f>
        <v>#VALUE!</v>
      </c>
      <c r="Y97" s="123">
        <v>11</v>
      </c>
      <c r="Z97" s="119">
        <f ca="1">RAND()</f>
        <v>0.41493762849416516</v>
      </c>
      <c r="AA97" s="116" t="str">
        <f t="shared" ca="1" si="68"/>
        <v>11</v>
      </c>
      <c r="AB97" s="116">
        <f t="shared" ca="1" si="69"/>
        <v>7</v>
      </c>
      <c r="AC97" s="124">
        <v>11</v>
      </c>
      <c r="AD97" s="118" t="str">
        <f t="shared" si="55"/>
        <v/>
      </c>
      <c r="AE97" s="118">
        <f>COUNTIF($AD$87:AD97,AD97)+10</f>
        <v>15</v>
      </c>
      <c r="AF97" s="118" t="str">
        <f t="shared" si="56"/>
        <v>15</v>
      </c>
      <c r="AG97" s="118" t="str">
        <f t="shared" si="46"/>
        <v>15</v>
      </c>
      <c r="AH97" s="119" t="str">
        <f t="shared" si="47"/>
        <v/>
      </c>
      <c r="AI97" s="118" t="str">
        <f t="shared" si="48"/>
        <v/>
      </c>
      <c r="AJ97" s="118">
        <f t="shared" si="57"/>
        <v>0</v>
      </c>
      <c r="AK97" s="116" t="str">
        <f t="shared" ca="1" si="49"/>
        <v>11</v>
      </c>
      <c r="AL97" s="116" t="str">
        <f t="shared" ca="1" si="58"/>
        <v>11</v>
      </c>
      <c r="AM97" s="116" t="str">
        <f t="shared" ca="1" si="59"/>
        <v>11</v>
      </c>
      <c r="AN97" s="116" t="str">
        <f t="shared" ca="1" si="60"/>
        <v>11</v>
      </c>
      <c r="AO97" s="116">
        <f t="shared" ca="1" si="61"/>
        <v>2</v>
      </c>
      <c r="AP97" s="116" t="str">
        <f t="shared" ca="1" si="62"/>
        <v/>
      </c>
      <c r="AQ97" s="116" t="str">
        <f t="shared" ca="1" si="50"/>
        <v/>
      </c>
      <c r="AR97" s="116" t="str">
        <f t="shared" ca="1" si="63"/>
        <v/>
      </c>
      <c r="AS97" s="116" t="e">
        <f t="shared" ca="1" si="51"/>
        <v>#NUM!</v>
      </c>
      <c r="AT97" s="116" t="str">
        <f t="shared" ca="1" si="64"/>
        <v/>
      </c>
      <c r="AU97" s="116" t="str">
        <f t="shared" ca="1" si="65"/>
        <v/>
      </c>
      <c r="AV97" s="116" t="str">
        <f t="shared" ca="1" si="52"/>
        <v/>
      </c>
      <c r="AW97" s="116" t="e">
        <f t="shared" ca="1" si="66"/>
        <v>#VALUE!</v>
      </c>
      <c r="AX97" s="116" t="str">
        <f t="shared" ca="1" si="67"/>
        <v/>
      </c>
      <c r="AY97" s="116" t="str">
        <f t="shared" ca="1" si="53"/>
        <v/>
      </c>
    </row>
    <row r="98" spans="23:51" s="131" customFormat="1" ht="30" customHeight="1" x14ac:dyDescent="0.2">
      <c r="W98" s="125" t="e">
        <f>IF($BA$75="","",$BA$75)</f>
        <v>#VALUE!</v>
      </c>
      <c r="X98" s="118" t="e">
        <f>IFERROR(W98,BA$75)</f>
        <v>#VALUE!</v>
      </c>
      <c r="Y98" s="123">
        <v>12</v>
      </c>
      <c r="Z98" s="119">
        <f ca="1">RAND()</f>
        <v>0.95057167153749444</v>
      </c>
      <c r="AA98" s="116" t="str">
        <f t="shared" ca="1" si="68"/>
        <v>I11</v>
      </c>
      <c r="AB98" s="116">
        <f t="shared" ca="1" si="69"/>
        <v>1</v>
      </c>
      <c r="AC98" s="124">
        <v>12</v>
      </c>
      <c r="AD98" s="118" t="str">
        <f t="shared" si="55"/>
        <v/>
      </c>
      <c r="AE98" s="118">
        <f>COUNTIF($AD$87:AD98,AD98)+10</f>
        <v>16</v>
      </c>
      <c r="AF98" s="118" t="str">
        <f t="shared" si="56"/>
        <v>16</v>
      </c>
      <c r="AG98" s="118" t="str">
        <f t="shared" si="46"/>
        <v>16</v>
      </c>
      <c r="AH98" s="119" t="str">
        <f t="shared" si="47"/>
        <v/>
      </c>
      <c r="AI98" s="118" t="str">
        <f t="shared" si="48"/>
        <v/>
      </c>
      <c r="AJ98" s="118">
        <f t="shared" si="57"/>
        <v>0</v>
      </c>
      <c r="AK98" s="116" t="str">
        <f t="shared" ca="1" si="49"/>
        <v>I11</v>
      </c>
      <c r="AL98" s="116" t="str">
        <f t="shared" ca="1" si="58"/>
        <v>11</v>
      </c>
      <c r="AM98" s="116" t="str">
        <f t="shared" ca="1" si="59"/>
        <v>11I</v>
      </c>
      <c r="AN98" s="116" t="str">
        <f t="shared" ca="1" si="60"/>
        <v>11I</v>
      </c>
      <c r="AO98" s="116">
        <f t="shared" ca="1" si="61"/>
        <v>3</v>
      </c>
      <c r="AP98" s="116" t="str">
        <f t="shared" ca="1" si="62"/>
        <v>11I</v>
      </c>
      <c r="AQ98" s="116">
        <f t="shared" ca="1" si="50"/>
        <v>12</v>
      </c>
      <c r="AR98" s="116" t="str">
        <f t="shared" ca="1" si="63"/>
        <v>11I</v>
      </c>
      <c r="AS98" s="116" t="e">
        <f t="shared" ca="1" si="51"/>
        <v>#NUM!</v>
      </c>
      <c r="AT98" s="116" t="str">
        <f t="shared" ca="1" si="64"/>
        <v/>
      </c>
      <c r="AU98" s="116" t="str">
        <f t="shared" ca="1" si="65"/>
        <v/>
      </c>
      <c r="AV98" s="116" t="str">
        <f t="shared" ca="1" si="52"/>
        <v/>
      </c>
      <c r="AW98" s="116" t="e">
        <f t="shared" ca="1" si="66"/>
        <v>#VALUE!</v>
      </c>
      <c r="AX98" s="116" t="str">
        <f t="shared" ca="1" si="67"/>
        <v/>
      </c>
      <c r="AY98" s="116" t="str">
        <f t="shared" ca="1" si="53"/>
        <v>I</v>
      </c>
    </row>
    <row r="99" spans="23:51" s="131" customFormat="1" ht="30" customHeight="1" x14ac:dyDescent="0.2"/>
    <row r="100" spans="23:51" s="131" customFormat="1" ht="30" customHeight="1" thickBot="1" x14ac:dyDescent="0.25">
      <c r="W100" s="144" t="s">
        <v>74</v>
      </c>
      <c r="X100" s="145" t="s">
        <v>75</v>
      </c>
      <c r="Y100" s="112" t="s">
        <v>1</v>
      </c>
      <c r="Z100" s="112" t="s">
        <v>31</v>
      </c>
      <c r="AA100" s="112" t="s">
        <v>69</v>
      </c>
      <c r="AB100" s="112" t="s">
        <v>35</v>
      </c>
      <c r="AC100" s="112" t="s">
        <v>36</v>
      </c>
      <c r="AD100" s="112" t="s">
        <v>38</v>
      </c>
      <c r="AE100" s="112" t="s">
        <v>49</v>
      </c>
      <c r="AF100" s="112" t="s">
        <v>50</v>
      </c>
      <c r="AG100" s="112" t="s">
        <v>51</v>
      </c>
      <c r="AH100" s="112" t="s">
        <v>70</v>
      </c>
      <c r="AI100" s="112" t="s">
        <v>38</v>
      </c>
      <c r="AJ100" s="112" t="s">
        <v>53</v>
      </c>
      <c r="AK100" s="112" t="s">
        <v>52</v>
      </c>
      <c r="AL100" s="112" t="s">
        <v>55</v>
      </c>
      <c r="AM100" s="112" t="s">
        <v>56</v>
      </c>
      <c r="AN100" s="112" t="s">
        <v>57</v>
      </c>
      <c r="AO100" s="112" t="s">
        <v>58</v>
      </c>
      <c r="AP100" s="112" t="s">
        <v>60</v>
      </c>
      <c r="AQ100" s="112" t="s">
        <v>61</v>
      </c>
      <c r="AR100" s="112" t="s">
        <v>68</v>
      </c>
      <c r="AS100" s="112" t="s">
        <v>62</v>
      </c>
      <c r="AT100" s="112" t="s">
        <v>63</v>
      </c>
      <c r="AU100" s="112" t="s">
        <v>51</v>
      </c>
      <c r="AV100" s="112" t="s">
        <v>67</v>
      </c>
      <c r="AW100" s="112" t="s">
        <v>66</v>
      </c>
      <c r="AX100" s="112" t="s">
        <v>65</v>
      </c>
      <c r="AY100" s="112" t="s">
        <v>70</v>
      </c>
    </row>
    <row r="101" spans="23:51" s="131" customFormat="1" ht="30" customHeight="1" thickTop="1" x14ac:dyDescent="0.2">
      <c r="W101" s="125" t="str">
        <f>IF($AF$76="","",$AF$76)</f>
        <v>Because</v>
      </c>
      <c r="X101" s="118" t="str">
        <f>IFERROR(W101,AE$76)</f>
        <v>Because</v>
      </c>
      <c r="Y101" s="115">
        <v>1</v>
      </c>
      <c r="Z101" s="116">
        <f ca="1">RAND()</f>
        <v>0.92903931506546755</v>
      </c>
      <c r="AA101" s="116" t="str">
        <f ca="1">AK101</f>
        <v>I11</v>
      </c>
      <c r="AB101" s="116">
        <f ca="1">RANK(Z101,$Z$101:$Z$112)</f>
        <v>2</v>
      </c>
      <c r="AC101" s="117">
        <v>1</v>
      </c>
      <c r="AD101" s="118" t="str">
        <f>IFERROR(X101,"")</f>
        <v>Because</v>
      </c>
      <c r="AE101" s="118">
        <f>COUNTIF($AD$101:AD101,AD101)+10</f>
        <v>11</v>
      </c>
      <c r="AF101" s="118" t="str">
        <f>AD101&amp;AE101</f>
        <v>Because11</v>
      </c>
      <c r="AG101" s="118" t="str">
        <f>AF101</f>
        <v>Because11</v>
      </c>
      <c r="AH101" s="119" t="str">
        <f t="shared" ref="AH101:AH108" si="70">MID(AG101,2,AJ101)</f>
        <v>ecause1</v>
      </c>
      <c r="AI101" s="118" t="str">
        <f>AD101</f>
        <v>Because</v>
      </c>
      <c r="AJ101" s="118">
        <f>LEN(AI101)</f>
        <v>7</v>
      </c>
      <c r="AK101" s="116" t="str">
        <f ca="1">VLOOKUP(AB101,$AC$101:$AF$112,4)</f>
        <v>I11</v>
      </c>
      <c r="AL101" s="116" t="str">
        <f ca="1">RIGHT(AK101,2)</f>
        <v>11</v>
      </c>
      <c r="AM101" s="116" t="str">
        <f ca="1">AL101&amp;AY101</f>
        <v>11I</v>
      </c>
      <c r="AN101" s="116" t="str">
        <f ca="1">MID(AM101,1,3)</f>
        <v>11I</v>
      </c>
      <c r="AO101" s="116">
        <f ca="1">LEN(AN101)</f>
        <v>3</v>
      </c>
      <c r="AP101" s="116" t="str">
        <f ca="1">IF(AO101=2,"",AM101)</f>
        <v>11I</v>
      </c>
      <c r="AQ101" s="116">
        <f ca="1">IF(AP101="","",MATCH(AP101,$AP$101:$AP$112,0))</f>
        <v>1</v>
      </c>
      <c r="AR101" s="116" t="str">
        <f ca="1">AP101</f>
        <v>11I</v>
      </c>
      <c r="AS101" s="116">
        <f t="shared" ref="AS101:AS112" ca="1" si="71">SMALL($AQ$101:$AQ$112,$Y101)</f>
        <v>1</v>
      </c>
      <c r="AT101" s="116">
        <f ca="1">IFERROR(AS101,"")</f>
        <v>1</v>
      </c>
      <c r="AU101" s="116">
        <f ca="1">AT101</f>
        <v>1</v>
      </c>
      <c r="AV101" s="116" t="str">
        <f ca="1">VLOOKUP(AT101,$AQ$101:$AR$112,2)</f>
        <v>11I</v>
      </c>
      <c r="AW101" s="116" t="str">
        <f ca="1">MID(AV101,3,LEN(AV101)-2)</f>
        <v>I</v>
      </c>
      <c r="AX101" s="116" t="str">
        <f ca="1">IFERROR(AW101,"")</f>
        <v>I</v>
      </c>
      <c r="AY101" s="116" t="str">
        <f ca="1">VLOOKUP(AA101,$AG$101:$AI$112,3,0)</f>
        <v>I</v>
      </c>
    </row>
    <row r="102" spans="23:51" s="131" customFormat="1" ht="30" customHeight="1" x14ac:dyDescent="0.2">
      <c r="W102" s="125" t="str">
        <f>IF($AH$76="","",$AH$76)</f>
        <v>I</v>
      </c>
      <c r="X102" s="118" t="str">
        <f>IFERROR(W102,AG$76)</f>
        <v>I</v>
      </c>
      <c r="Y102" s="123">
        <v>2</v>
      </c>
      <c r="Z102" s="119">
        <f t="shared" ref="Z102:Z110" ca="1" si="72">RAND()</f>
        <v>0.45663008130577787</v>
      </c>
      <c r="AA102" s="116" t="str">
        <f ca="1">AK102</f>
        <v>eat11</v>
      </c>
      <c r="AB102" s="116">
        <f t="shared" ref="AB102:AB112" ca="1" si="73">RANK(Z102,$Z$101:$Z$112)</f>
        <v>5</v>
      </c>
      <c r="AC102" s="124">
        <v>2</v>
      </c>
      <c r="AD102" s="118" t="str">
        <f t="shared" ref="AD102:AD112" si="74">IFERROR(X102,"")</f>
        <v>I</v>
      </c>
      <c r="AE102" s="118">
        <f>COUNTIF($AD$101:AD102,AD102)+10</f>
        <v>11</v>
      </c>
      <c r="AF102" s="118" t="str">
        <f t="shared" ref="AF102:AF112" si="75">AD102&amp;AE102</f>
        <v>I11</v>
      </c>
      <c r="AG102" s="118" t="str">
        <f t="shared" ref="AG102:AG108" si="76">AF102</f>
        <v>I11</v>
      </c>
      <c r="AH102" s="119" t="str">
        <f t="shared" si="70"/>
        <v>1</v>
      </c>
      <c r="AI102" s="118" t="str">
        <f t="shared" ref="AI102:AI108" si="77">AD102</f>
        <v>I</v>
      </c>
      <c r="AJ102" s="118">
        <f t="shared" ref="AJ102:AJ108" si="78">LEN(AI102)</f>
        <v>1</v>
      </c>
      <c r="AK102" s="116" t="str">
        <f t="shared" ref="AK102:AK112" ca="1" si="79">VLOOKUP(AB102,$AC$101:$AF$112,4)</f>
        <v>eat11</v>
      </c>
      <c r="AL102" s="116" t="str">
        <f t="shared" ref="AL102:AL112" ca="1" si="80">RIGHT(AK102,2)</f>
        <v>11</v>
      </c>
      <c r="AM102" s="116" t="str">
        <f t="shared" ref="AM102:AM112" ca="1" si="81">AL102&amp;AY102</f>
        <v>11eat</v>
      </c>
      <c r="AN102" s="116" t="str">
        <f t="shared" ref="AN102:AN112" ca="1" si="82">MID(AM102,1,3)</f>
        <v>11e</v>
      </c>
      <c r="AO102" s="116">
        <f t="shared" ref="AO102:AO112" ca="1" si="83">LEN(AN102)</f>
        <v>3</v>
      </c>
      <c r="AP102" s="116" t="str">
        <f t="shared" ref="AP102:AP112" ca="1" si="84">IF(AO102=2,"",AM102)</f>
        <v>11eat</v>
      </c>
      <c r="AQ102" s="116">
        <f t="shared" ref="AQ102:AQ112" ca="1" si="85">IF(AP102="","",MATCH(AP102,$AP$101:$AP$112,0))</f>
        <v>2</v>
      </c>
      <c r="AR102" s="116" t="str">
        <f t="shared" ref="AR102:AR112" ca="1" si="86">AP102</f>
        <v>11eat</v>
      </c>
      <c r="AS102" s="116">
        <f t="shared" ca="1" si="71"/>
        <v>2</v>
      </c>
      <c r="AT102" s="116">
        <f t="shared" ref="AT102:AT112" ca="1" si="87">IFERROR(AS102,"")</f>
        <v>2</v>
      </c>
      <c r="AU102" s="116">
        <f t="shared" ref="AU102:AU112" ca="1" si="88">AT102</f>
        <v>2</v>
      </c>
      <c r="AV102" s="116" t="str">
        <f t="shared" ref="AV102:AV112" ca="1" si="89">VLOOKUP(AT102,$AQ$101:$AR$112,2)</f>
        <v>11eat</v>
      </c>
      <c r="AW102" s="116" t="str">
        <f t="shared" ref="AW102:AW112" ca="1" si="90">MID(AV102,3,LEN(AV102)-2)</f>
        <v>eat</v>
      </c>
      <c r="AX102" s="116" t="str">
        <f t="shared" ref="AX102:AX112" ca="1" si="91">IFERROR(AW102,"")</f>
        <v>eat</v>
      </c>
      <c r="AY102" s="116" t="str">
        <f t="shared" ref="AY102:AY112" ca="1" si="92">VLOOKUP(AA102,$AG$101:$AI$112,3,0)</f>
        <v>eat</v>
      </c>
    </row>
    <row r="103" spans="23:51" s="131" customFormat="1" ht="30" customHeight="1" x14ac:dyDescent="0.2">
      <c r="W103" s="125" t="str">
        <f>IF($AJ$76="","",$AJ$76)</f>
        <v>want</v>
      </c>
      <c r="X103" s="118" t="str">
        <f>IFERROR(W103,AI$76)</f>
        <v>want</v>
      </c>
      <c r="Y103" s="123">
        <v>3</v>
      </c>
      <c r="Z103" s="119">
        <f t="shared" ca="1" si="72"/>
        <v>0.49162483875435403</v>
      </c>
      <c r="AA103" s="116" t="str">
        <f t="shared" ref="AA103:AA112" ca="1" si="93">AK103</f>
        <v>to11</v>
      </c>
      <c r="AB103" s="116">
        <f t="shared" ca="1" si="73"/>
        <v>4</v>
      </c>
      <c r="AC103" s="124">
        <v>3</v>
      </c>
      <c r="AD103" s="118" t="str">
        <f t="shared" si="74"/>
        <v>want</v>
      </c>
      <c r="AE103" s="118">
        <f>COUNTIF($AD$101:AD103,AD103)+10</f>
        <v>11</v>
      </c>
      <c r="AF103" s="118" t="str">
        <f t="shared" si="75"/>
        <v>want11</v>
      </c>
      <c r="AG103" s="118" t="str">
        <f t="shared" si="76"/>
        <v>want11</v>
      </c>
      <c r="AH103" s="119" t="str">
        <f t="shared" si="70"/>
        <v>ant1</v>
      </c>
      <c r="AI103" s="118" t="str">
        <f t="shared" si="77"/>
        <v>want</v>
      </c>
      <c r="AJ103" s="118">
        <f t="shared" si="78"/>
        <v>4</v>
      </c>
      <c r="AK103" s="116" t="str">
        <f t="shared" ca="1" si="79"/>
        <v>to11</v>
      </c>
      <c r="AL103" s="116" t="str">
        <f t="shared" ca="1" si="80"/>
        <v>11</v>
      </c>
      <c r="AM103" s="116" t="str">
        <f t="shared" ca="1" si="81"/>
        <v>11to</v>
      </c>
      <c r="AN103" s="116" t="str">
        <f t="shared" ca="1" si="82"/>
        <v>11t</v>
      </c>
      <c r="AO103" s="116">
        <f t="shared" ca="1" si="83"/>
        <v>3</v>
      </c>
      <c r="AP103" s="116" t="str">
        <f t="shared" ca="1" si="84"/>
        <v>11to</v>
      </c>
      <c r="AQ103" s="116">
        <f t="shared" ca="1" si="85"/>
        <v>3</v>
      </c>
      <c r="AR103" s="116" t="str">
        <f t="shared" ca="1" si="86"/>
        <v>11to</v>
      </c>
      <c r="AS103" s="116">
        <f t="shared" ca="1" si="71"/>
        <v>3</v>
      </c>
      <c r="AT103" s="116">
        <f t="shared" ca="1" si="87"/>
        <v>3</v>
      </c>
      <c r="AU103" s="116">
        <f t="shared" ca="1" si="88"/>
        <v>3</v>
      </c>
      <c r="AV103" s="116" t="str">
        <f t="shared" ca="1" si="89"/>
        <v>11to</v>
      </c>
      <c r="AW103" s="116" t="str">
        <f ca="1">MID(AV103,3,LEN(AV103)-2)</f>
        <v>to</v>
      </c>
      <c r="AX103" s="116" t="str">
        <f t="shared" ca="1" si="91"/>
        <v>to</v>
      </c>
      <c r="AY103" s="116" t="str">
        <f t="shared" ca="1" si="92"/>
        <v>to</v>
      </c>
    </row>
    <row r="104" spans="23:51" s="131" customFormat="1" ht="30" customHeight="1" x14ac:dyDescent="0.2">
      <c r="W104" s="125" t="str">
        <f>IF($AL$76="","",$AL$76)</f>
        <v>to</v>
      </c>
      <c r="X104" s="118" t="str">
        <f>IFERROR(W104,AK$76)</f>
        <v>to</v>
      </c>
      <c r="Y104" s="123">
        <v>4</v>
      </c>
      <c r="Z104" s="119">
        <f t="shared" ca="1" si="72"/>
        <v>1.5302606550845921E-2</v>
      </c>
      <c r="AA104" s="116" t="str">
        <f t="shared" ca="1" si="93"/>
        <v>15</v>
      </c>
      <c r="AB104" s="116">
        <f t="shared" ca="1" si="73"/>
        <v>11</v>
      </c>
      <c r="AC104" s="124">
        <v>4</v>
      </c>
      <c r="AD104" s="118" t="str">
        <f t="shared" si="74"/>
        <v>to</v>
      </c>
      <c r="AE104" s="118">
        <f>COUNTIF($AD$101:AD104,AD104)+10</f>
        <v>11</v>
      </c>
      <c r="AF104" s="118" t="str">
        <f t="shared" si="75"/>
        <v>to11</v>
      </c>
      <c r="AG104" s="118" t="str">
        <f t="shared" si="76"/>
        <v>to11</v>
      </c>
      <c r="AH104" s="119" t="str">
        <f t="shared" si="70"/>
        <v>o1</v>
      </c>
      <c r="AI104" s="118" t="str">
        <f t="shared" si="77"/>
        <v>to</v>
      </c>
      <c r="AJ104" s="118">
        <f t="shared" si="78"/>
        <v>2</v>
      </c>
      <c r="AK104" s="116" t="str">
        <f t="shared" ca="1" si="79"/>
        <v>15</v>
      </c>
      <c r="AL104" s="116" t="str">
        <f t="shared" ca="1" si="80"/>
        <v>15</v>
      </c>
      <c r="AM104" s="116" t="str">
        <f t="shared" ca="1" si="81"/>
        <v>15</v>
      </c>
      <c r="AN104" s="116" t="str">
        <f t="shared" ca="1" si="82"/>
        <v>15</v>
      </c>
      <c r="AO104" s="116">
        <f t="shared" ca="1" si="83"/>
        <v>2</v>
      </c>
      <c r="AP104" s="116" t="str">
        <f t="shared" ca="1" si="84"/>
        <v/>
      </c>
      <c r="AQ104" s="116" t="str">
        <f t="shared" ca="1" si="85"/>
        <v/>
      </c>
      <c r="AR104" s="116" t="str">
        <f t="shared" ca="1" si="86"/>
        <v/>
      </c>
      <c r="AS104" s="116">
        <f t="shared" ca="1" si="71"/>
        <v>7</v>
      </c>
      <c r="AT104" s="116">
        <f t="shared" ca="1" si="87"/>
        <v>7</v>
      </c>
      <c r="AU104" s="116">
        <f t="shared" ca="1" si="88"/>
        <v>7</v>
      </c>
      <c r="AV104" s="116" t="str">
        <f t="shared" ca="1" si="89"/>
        <v>11Because</v>
      </c>
      <c r="AW104" s="116" t="str">
        <f t="shared" ca="1" si="90"/>
        <v>Because</v>
      </c>
      <c r="AX104" s="116" t="str">
        <f t="shared" ca="1" si="91"/>
        <v>Because</v>
      </c>
      <c r="AY104" s="116" t="str">
        <f t="shared" ca="1" si="92"/>
        <v/>
      </c>
    </row>
    <row r="105" spans="23:51" s="131" customFormat="1" ht="30" customHeight="1" x14ac:dyDescent="0.2">
      <c r="W105" s="125" t="str">
        <f>IF($AN$76="","",$AN$76)</f>
        <v>eat</v>
      </c>
      <c r="X105" s="118" t="str">
        <f>IFERROR(W105,AM$76)</f>
        <v>eat</v>
      </c>
      <c r="Y105" s="123">
        <v>5</v>
      </c>
      <c r="Z105" s="119">
        <f t="shared" ca="1" si="72"/>
        <v>6.2910217408965963E-2</v>
      </c>
      <c r="AA105" s="116" t="str">
        <f t="shared" ca="1" si="93"/>
        <v>14</v>
      </c>
      <c r="AB105" s="116">
        <f t="shared" ca="1" si="73"/>
        <v>10</v>
      </c>
      <c r="AC105" s="124">
        <v>5</v>
      </c>
      <c r="AD105" s="118" t="str">
        <f t="shared" si="74"/>
        <v>eat</v>
      </c>
      <c r="AE105" s="118">
        <f>COUNTIF($AD$101:AD105,AD105)+10</f>
        <v>11</v>
      </c>
      <c r="AF105" s="118" t="str">
        <f t="shared" si="75"/>
        <v>eat11</v>
      </c>
      <c r="AG105" s="118" t="str">
        <f t="shared" si="76"/>
        <v>eat11</v>
      </c>
      <c r="AH105" s="119" t="str">
        <f t="shared" si="70"/>
        <v>at1</v>
      </c>
      <c r="AI105" s="118" t="str">
        <f t="shared" si="77"/>
        <v>eat</v>
      </c>
      <c r="AJ105" s="118">
        <f t="shared" si="78"/>
        <v>3</v>
      </c>
      <c r="AK105" s="116" t="str">
        <f t="shared" ca="1" si="79"/>
        <v>14</v>
      </c>
      <c r="AL105" s="116" t="str">
        <f t="shared" ca="1" si="80"/>
        <v>14</v>
      </c>
      <c r="AM105" s="116" t="str">
        <f t="shared" ca="1" si="81"/>
        <v>14</v>
      </c>
      <c r="AN105" s="116" t="str">
        <f t="shared" ca="1" si="82"/>
        <v>14</v>
      </c>
      <c r="AO105" s="116">
        <f t="shared" ca="1" si="83"/>
        <v>2</v>
      </c>
      <c r="AP105" s="116" t="str">
        <f t="shared" ca="1" si="84"/>
        <v/>
      </c>
      <c r="AQ105" s="116" t="str">
        <f t="shared" ca="1" si="85"/>
        <v/>
      </c>
      <c r="AR105" s="116" t="str">
        <f t="shared" ca="1" si="86"/>
        <v/>
      </c>
      <c r="AS105" s="116">
        <f t="shared" ca="1" si="71"/>
        <v>8</v>
      </c>
      <c r="AT105" s="116">
        <f t="shared" ca="1" si="87"/>
        <v>8</v>
      </c>
      <c r="AU105" s="116">
        <f t="shared" ca="1" si="88"/>
        <v>8</v>
      </c>
      <c r="AV105" s="116" t="str">
        <f t="shared" ca="1" si="89"/>
        <v>11pizza</v>
      </c>
      <c r="AW105" s="116" t="str">
        <f t="shared" ca="1" si="90"/>
        <v>pizza</v>
      </c>
      <c r="AX105" s="116" t="str">
        <f t="shared" ca="1" si="91"/>
        <v>pizza</v>
      </c>
      <c r="AY105" s="116" t="str">
        <f t="shared" ca="1" si="92"/>
        <v/>
      </c>
    </row>
    <row r="106" spans="23:51" s="131" customFormat="1" ht="30" customHeight="1" x14ac:dyDescent="0.2">
      <c r="W106" s="125" t="e">
        <f>IF($AP$76="","",$AP$76)</f>
        <v>#VALUE!</v>
      </c>
      <c r="X106" s="118" t="str">
        <f>IFERROR(W106,AO$76)</f>
        <v>pizza</v>
      </c>
      <c r="Y106" s="123">
        <v>6</v>
      </c>
      <c r="Z106" s="119">
        <f t="shared" ca="1" si="72"/>
        <v>0.39311075761078096</v>
      </c>
      <c r="AA106" s="116" t="str">
        <f t="shared" ca="1" si="93"/>
        <v>11</v>
      </c>
      <c r="AB106" s="116">
        <f t="shared" ca="1" si="73"/>
        <v>7</v>
      </c>
      <c r="AC106" s="124">
        <v>6</v>
      </c>
      <c r="AD106" s="118" t="str">
        <f t="shared" si="74"/>
        <v>pizza</v>
      </c>
      <c r="AE106" s="118">
        <f>COUNTIF($AD$101:AD106,AD106)+10</f>
        <v>11</v>
      </c>
      <c r="AF106" s="118" t="str">
        <f t="shared" si="75"/>
        <v>pizza11</v>
      </c>
      <c r="AG106" s="118" t="str">
        <f t="shared" si="76"/>
        <v>pizza11</v>
      </c>
      <c r="AH106" s="119" t="str">
        <f t="shared" si="70"/>
        <v>izza1</v>
      </c>
      <c r="AI106" s="118" t="str">
        <f t="shared" si="77"/>
        <v>pizza</v>
      </c>
      <c r="AJ106" s="118">
        <f t="shared" si="78"/>
        <v>5</v>
      </c>
      <c r="AK106" s="116" t="str">
        <f t="shared" ca="1" si="79"/>
        <v>11</v>
      </c>
      <c r="AL106" s="116" t="str">
        <f t="shared" ca="1" si="80"/>
        <v>11</v>
      </c>
      <c r="AM106" s="116" t="str">
        <f t="shared" ca="1" si="81"/>
        <v>11</v>
      </c>
      <c r="AN106" s="116" t="str">
        <f t="shared" ca="1" si="82"/>
        <v>11</v>
      </c>
      <c r="AO106" s="116">
        <f t="shared" ca="1" si="83"/>
        <v>2</v>
      </c>
      <c r="AP106" s="116" t="str">
        <f t="shared" ca="1" si="84"/>
        <v/>
      </c>
      <c r="AQ106" s="116" t="str">
        <f t="shared" ca="1" si="85"/>
        <v/>
      </c>
      <c r="AR106" s="116" t="str">
        <f t="shared" ca="1" si="86"/>
        <v/>
      </c>
      <c r="AS106" s="116">
        <f t="shared" ca="1" si="71"/>
        <v>11</v>
      </c>
      <c r="AT106" s="116">
        <f t="shared" ca="1" si="87"/>
        <v>11</v>
      </c>
      <c r="AU106" s="116">
        <f t="shared" ca="1" si="88"/>
        <v>11</v>
      </c>
      <c r="AV106" s="116" t="str">
        <f t="shared" ca="1" si="89"/>
        <v>11want</v>
      </c>
      <c r="AW106" s="116" t="str">
        <f t="shared" ca="1" si="90"/>
        <v>want</v>
      </c>
      <c r="AX106" s="116" t="str">
        <f t="shared" ca="1" si="91"/>
        <v>want</v>
      </c>
      <c r="AY106" s="116" t="str">
        <f t="shared" ca="1" si="92"/>
        <v/>
      </c>
    </row>
    <row r="107" spans="23:51" s="131" customFormat="1" ht="30" customHeight="1" x14ac:dyDescent="0.2">
      <c r="W107" s="125" t="e">
        <f>IF($AR$76="","",$AR$76)</f>
        <v>#VALUE!</v>
      </c>
      <c r="X107" s="118" t="e">
        <f>IFERROR(W107,AQ$76)</f>
        <v>#VALUE!</v>
      </c>
      <c r="Y107" s="123">
        <v>7</v>
      </c>
      <c r="Z107" s="119">
        <f t="shared" ca="1" si="72"/>
        <v>0.99942715831766604</v>
      </c>
      <c r="AA107" s="116" t="str">
        <f t="shared" ca="1" si="93"/>
        <v>Because11</v>
      </c>
      <c r="AB107" s="116">
        <f t="shared" ca="1" si="73"/>
        <v>1</v>
      </c>
      <c r="AC107" s="124">
        <v>7</v>
      </c>
      <c r="AD107" s="118" t="str">
        <f t="shared" si="74"/>
        <v/>
      </c>
      <c r="AE107" s="118">
        <f>COUNTIF($AD$101:AD107,AD107)+10</f>
        <v>11</v>
      </c>
      <c r="AF107" s="118" t="str">
        <f t="shared" si="75"/>
        <v>11</v>
      </c>
      <c r="AG107" s="118" t="str">
        <f t="shared" si="76"/>
        <v>11</v>
      </c>
      <c r="AH107" s="119" t="str">
        <f t="shared" si="70"/>
        <v/>
      </c>
      <c r="AI107" s="118" t="str">
        <f t="shared" si="77"/>
        <v/>
      </c>
      <c r="AJ107" s="118">
        <f t="shared" si="78"/>
        <v>0</v>
      </c>
      <c r="AK107" s="116" t="str">
        <f t="shared" ca="1" si="79"/>
        <v>Because11</v>
      </c>
      <c r="AL107" s="116" t="str">
        <f t="shared" ca="1" si="80"/>
        <v>11</v>
      </c>
      <c r="AM107" s="116" t="str">
        <f t="shared" ca="1" si="81"/>
        <v>11Because</v>
      </c>
      <c r="AN107" s="116" t="str">
        <f t="shared" ca="1" si="82"/>
        <v>11B</v>
      </c>
      <c r="AO107" s="116">
        <f t="shared" ca="1" si="83"/>
        <v>3</v>
      </c>
      <c r="AP107" s="116" t="str">
        <f t="shared" ca="1" si="84"/>
        <v>11Because</v>
      </c>
      <c r="AQ107" s="116">
        <f t="shared" ca="1" si="85"/>
        <v>7</v>
      </c>
      <c r="AR107" s="116" t="str">
        <f t="shared" ca="1" si="86"/>
        <v>11Because</v>
      </c>
      <c r="AS107" s="116" t="e">
        <f t="shared" ca="1" si="71"/>
        <v>#NUM!</v>
      </c>
      <c r="AT107" s="116" t="str">
        <f t="shared" ca="1" si="87"/>
        <v/>
      </c>
      <c r="AU107" s="116" t="str">
        <f t="shared" ca="1" si="88"/>
        <v/>
      </c>
      <c r="AV107" s="116" t="str">
        <f t="shared" ca="1" si="89"/>
        <v/>
      </c>
      <c r="AW107" s="116" t="e">
        <f t="shared" ca="1" si="90"/>
        <v>#VALUE!</v>
      </c>
      <c r="AX107" s="116" t="str">
        <f t="shared" ca="1" si="91"/>
        <v/>
      </c>
      <c r="AY107" s="116" t="str">
        <f t="shared" ca="1" si="92"/>
        <v>Because</v>
      </c>
    </row>
    <row r="108" spans="23:51" s="131" customFormat="1" ht="30" customHeight="1" x14ac:dyDescent="0.2">
      <c r="W108" s="125" t="e">
        <f>IF($AT$76="","",$AT$76)</f>
        <v>#VALUE!</v>
      </c>
      <c r="X108" s="118" t="e">
        <f>IFERROR(W108,AS$76)</f>
        <v>#VALUE!</v>
      </c>
      <c r="Y108" s="123">
        <v>8</v>
      </c>
      <c r="Z108" s="119">
        <f t="shared" ca="1" si="72"/>
        <v>0.43536597704551983</v>
      </c>
      <c r="AA108" s="116" t="str">
        <f t="shared" ca="1" si="93"/>
        <v>pizza11</v>
      </c>
      <c r="AB108" s="116">
        <f t="shared" ca="1" si="73"/>
        <v>6</v>
      </c>
      <c r="AC108" s="124">
        <v>8</v>
      </c>
      <c r="AD108" s="118" t="str">
        <f t="shared" si="74"/>
        <v/>
      </c>
      <c r="AE108" s="118">
        <f>COUNTIF($AD$101:AD108,AD108)+10</f>
        <v>12</v>
      </c>
      <c r="AF108" s="118" t="str">
        <f t="shared" si="75"/>
        <v>12</v>
      </c>
      <c r="AG108" s="118" t="str">
        <f t="shared" si="76"/>
        <v>12</v>
      </c>
      <c r="AH108" s="119" t="str">
        <f t="shared" si="70"/>
        <v/>
      </c>
      <c r="AI108" s="118" t="str">
        <f t="shared" si="77"/>
        <v/>
      </c>
      <c r="AJ108" s="118">
        <f t="shared" si="78"/>
        <v>0</v>
      </c>
      <c r="AK108" s="116" t="str">
        <f t="shared" ca="1" si="79"/>
        <v>pizza11</v>
      </c>
      <c r="AL108" s="116" t="str">
        <f t="shared" ca="1" si="80"/>
        <v>11</v>
      </c>
      <c r="AM108" s="116" t="str">
        <f t="shared" ca="1" si="81"/>
        <v>11pizza</v>
      </c>
      <c r="AN108" s="116" t="str">
        <f t="shared" ca="1" si="82"/>
        <v>11p</v>
      </c>
      <c r="AO108" s="116">
        <f t="shared" ca="1" si="83"/>
        <v>3</v>
      </c>
      <c r="AP108" s="116" t="str">
        <f t="shared" ca="1" si="84"/>
        <v>11pizza</v>
      </c>
      <c r="AQ108" s="116">
        <f t="shared" ca="1" si="85"/>
        <v>8</v>
      </c>
      <c r="AR108" s="116" t="str">
        <f t="shared" ca="1" si="86"/>
        <v>11pizza</v>
      </c>
      <c r="AS108" s="116" t="e">
        <f t="shared" ca="1" si="71"/>
        <v>#NUM!</v>
      </c>
      <c r="AT108" s="116" t="str">
        <f t="shared" ca="1" si="87"/>
        <v/>
      </c>
      <c r="AU108" s="116" t="str">
        <f t="shared" ca="1" si="88"/>
        <v/>
      </c>
      <c r="AV108" s="116" t="str">
        <f t="shared" ca="1" si="89"/>
        <v/>
      </c>
      <c r="AW108" s="116" t="e">
        <f t="shared" ca="1" si="90"/>
        <v>#VALUE!</v>
      </c>
      <c r="AX108" s="116" t="str">
        <f t="shared" ca="1" si="91"/>
        <v/>
      </c>
      <c r="AY108" s="116" t="str">
        <f t="shared" ca="1" si="92"/>
        <v>pizza</v>
      </c>
    </row>
    <row r="109" spans="23:51" s="131" customFormat="1" ht="30" customHeight="1" x14ac:dyDescent="0.2">
      <c r="W109" s="125" t="e">
        <f>IF($AV$76="","",$AV$76)</f>
        <v>#VALUE!</v>
      </c>
      <c r="X109" s="118" t="e">
        <f>IFERROR(W109,AU$76)</f>
        <v>#VALUE!</v>
      </c>
      <c r="Y109" s="123">
        <v>9</v>
      </c>
      <c r="Z109" s="119">
        <f t="shared" ca="1" si="72"/>
        <v>0.13515406281524445</v>
      </c>
      <c r="AA109" s="116" t="str">
        <f t="shared" ca="1" si="93"/>
        <v>13</v>
      </c>
      <c r="AB109" s="116">
        <f t="shared" ca="1" si="73"/>
        <v>9</v>
      </c>
      <c r="AC109" s="124">
        <v>9</v>
      </c>
      <c r="AD109" s="118" t="str">
        <f t="shared" si="74"/>
        <v/>
      </c>
      <c r="AE109" s="118">
        <f>COUNTIF($AD$101:AD109,AD109)+10</f>
        <v>13</v>
      </c>
      <c r="AF109" s="118" t="str">
        <f t="shared" si="75"/>
        <v>13</v>
      </c>
      <c r="AG109" s="118" t="str">
        <f>AF109</f>
        <v>13</v>
      </c>
      <c r="AH109" s="119" t="str">
        <f>MID(AG109,2,AJ109)</f>
        <v/>
      </c>
      <c r="AI109" s="118" t="str">
        <f>AD109</f>
        <v/>
      </c>
      <c r="AJ109" s="118">
        <f>LEN(AI109)</f>
        <v>0</v>
      </c>
      <c r="AK109" s="116" t="str">
        <f t="shared" ca="1" si="79"/>
        <v>13</v>
      </c>
      <c r="AL109" s="116" t="str">
        <f t="shared" ca="1" si="80"/>
        <v>13</v>
      </c>
      <c r="AM109" s="116" t="str">
        <f t="shared" ca="1" si="81"/>
        <v>13</v>
      </c>
      <c r="AN109" s="116" t="str">
        <f t="shared" ca="1" si="82"/>
        <v>13</v>
      </c>
      <c r="AO109" s="116">
        <f t="shared" ca="1" si="83"/>
        <v>2</v>
      </c>
      <c r="AP109" s="116" t="str">
        <f t="shared" ca="1" si="84"/>
        <v/>
      </c>
      <c r="AQ109" s="116" t="str">
        <f t="shared" ca="1" si="85"/>
        <v/>
      </c>
      <c r="AR109" s="116" t="str">
        <f t="shared" ca="1" si="86"/>
        <v/>
      </c>
      <c r="AS109" s="116" t="e">
        <f t="shared" ca="1" si="71"/>
        <v>#NUM!</v>
      </c>
      <c r="AT109" s="116" t="str">
        <f t="shared" ca="1" si="87"/>
        <v/>
      </c>
      <c r="AU109" s="116" t="str">
        <f t="shared" ca="1" si="88"/>
        <v/>
      </c>
      <c r="AV109" s="116" t="str">
        <f t="shared" ca="1" si="89"/>
        <v/>
      </c>
      <c r="AW109" s="116" t="e">
        <f t="shared" ca="1" si="90"/>
        <v>#VALUE!</v>
      </c>
      <c r="AX109" s="116" t="str">
        <f t="shared" ca="1" si="91"/>
        <v/>
      </c>
      <c r="AY109" s="116" t="str">
        <f t="shared" ca="1" si="92"/>
        <v/>
      </c>
    </row>
    <row r="110" spans="23:51" s="131" customFormat="1" ht="30" customHeight="1" x14ac:dyDescent="0.2">
      <c r="W110" s="125" t="e">
        <f>IF($AX$76="","",$AX$76)</f>
        <v>#VALUE!</v>
      </c>
      <c r="X110" s="118" t="e">
        <f>IFERROR(W110,AW$76)</f>
        <v>#VALUE!</v>
      </c>
      <c r="Y110" s="123">
        <v>10</v>
      </c>
      <c r="Z110" s="119">
        <f t="shared" ca="1" si="72"/>
        <v>0.3485794582909103</v>
      </c>
      <c r="AA110" s="116" t="str">
        <f t="shared" ca="1" si="93"/>
        <v>12</v>
      </c>
      <c r="AB110" s="116">
        <f t="shared" ca="1" si="73"/>
        <v>8</v>
      </c>
      <c r="AC110" s="124">
        <v>10</v>
      </c>
      <c r="AD110" s="118" t="str">
        <f t="shared" si="74"/>
        <v/>
      </c>
      <c r="AE110" s="118">
        <f>COUNTIF($AD$101:AD110,AD110)+10</f>
        <v>14</v>
      </c>
      <c r="AF110" s="118" t="str">
        <f t="shared" si="75"/>
        <v>14</v>
      </c>
      <c r="AG110" s="118" t="str">
        <f>AF110</f>
        <v>14</v>
      </c>
      <c r="AH110" s="119" t="str">
        <f>MID(AG110,2,AJ110)</f>
        <v/>
      </c>
      <c r="AI110" s="118" t="str">
        <f>AD110</f>
        <v/>
      </c>
      <c r="AJ110" s="118">
        <f>LEN(AI110)</f>
        <v>0</v>
      </c>
      <c r="AK110" s="116" t="str">
        <f t="shared" ca="1" si="79"/>
        <v>12</v>
      </c>
      <c r="AL110" s="116" t="str">
        <f t="shared" ca="1" si="80"/>
        <v>12</v>
      </c>
      <c r="AM110" s="116" t="str">
        <f t="shared" ca="1" si="81"/>
        <v>12</v>
      </c>
      <c r="AN110" s="116" t="str">
        <f t="shared" ca="1" si="82"/>
        <v>12</v>
      </c>
      <c r="AO110" s="116">
        <f t="shared" ca="1" si="83"/>
        <v>2</v>
      </c>
      <c r="AP110" s="116" t="str">
        <f t="shared" ca="1" si="84"/>
        <v/>
      </c>
      <c r="AQ110" s="116" t="str">
        <f t="shared" ca="1" si="85"/>
        <v/>
      </c>
      <c r="AR110" s="116" t="str">
        <f t="shared" ca="1" si="86"/>
        <v/>
      </c>
      <c r="AS110" s="116" t="e">
        <f t="shared" ca="1" si="71"/>
        <v>#NUM!</v>
      </c>
      <c r="AT110" s="116" t="str">
        <f t="shared" ca="1" si="87"/>
        <v/>
      </c>
      <c r="AU110" s="116" t="str">
        <f t="shared" ca="1" si="88"/>
        <v/>
      </c>
      <c r="AV110" s="116" t="str">
        <f t="shared" ca="1" si="89"/>
        <v/>
      </c>
      <c r="AW110" s="116" t="e">
        <f t="shared" ca="1" si="90"/>
        <v>#VALUE!</v>
      </c>
      <c r="AX110" s="116" t="str">
        <f t="shared" ca="1" si="91"/>
        <v/>
      </c>
      <c r="AY110" s="116" t="str">
        <f t="shared" ca="1" si="92"/>
        <v/>
      </c>
    </row>
    <row r="111" spans="23:51" s="131" customFormat="1" ht="30" customHeight="1" x14ac:dyDescent="0.2">
      <c r="W111" s="125" t="e">
        <f>IF($AZ$76="","",$AZ$76)</f>
        <v>#VALUE!</v>
      </c>
      <c r="X111" s="118" t="e">
        <f>IFERROR(W111,AY$76)</f>
        <v>#VALUE!</v>
      </c>
      <c r="Y111" s="123">
        <v>11</v>
      </c>
      <c r="Z111" s="119">
        <f ca="1">RAND()</f>
        <v>0.88424010788271057</v>
      </c>
      <c r="AA111" s="116" t="str">
        <f t="shared" ca="1" si="93"/>
        <v>want11</v>
      </c>
      <c r="AB111" s="116">
        <f t="shared" ca="1" si="73"/>
        <v>3</v>
      </c>
      <c r="AC111" s="124">
        <v>11</v>
      </c>
      <c r="AD111" s="118" t="str">
        <f t="shared" si="74"/>
        <v/>
      </c>
      <c r="AE111" s="118">
        <f>COUNTIF($AD$101:AD111,AD111)+10</f>
        <v>15</v>
      </c>
      <c r="AF111" s="118" t="str">
        <f t="shared" si="75"/>
        <v>15</v>
      </c>
      <c r="AG111" s="118" t="str">
        <f>AF111</f>
        <v>15</v>
      </c>
      <c r="AH111" s="119" t="str">
        <f>MID(AG111,2,AJ111)</f>
        <v/>
      </c>
      <c r="AI111" s="118" t="str">
        <f>AD111</f>
        <v/>
      </c>
      <c r="AJ111" s="118">
        <f>LEN(AI111)</f>
        <v>0</v>
      </c>
      <c r="AK111" s="116" t="str">
        <f t="shared" ca="1" si="79"/>
        <v>want11</v>
      </c>
      <c r="AL111" s="116" t="str">
        <f t="shared" ca="1" si="80"/>
        <v>11</v>
      </c>
      <c r="AM111" s="116" t="str">
        <f t="shared" ca="1" si="81"/>
        <v>11want</v>
      </c>
      <c r="AN111" s="116" t="str">
        <f t="shared" ca="1" si="82"/>
        <v>11w</v>
      </c>
      <c r="AO111" s="116">
        <f t="shared" ca="1" si="83"/>
        <v>3</v>
      </c>
      <c r="AP111" s="116" t="str">
        <f t="shared" ca="1" si="84"/>
        <v>11want</v>
      </c>
      <c r="AQ111" s="116">
        <f t="shared" ca="1" si="85"/>
        <v>11</v>
      </c>
      <c r="AR111" s="116" t="str">
        <f t="shared" ca="1" si="86"/>
        <v>11want</v>
      </c>
      <c r="AS111" s="116" t="e">
        <f t="shared" ca="1" si="71"/>
        <v>#NUM!</v>
      </c>
      <c r="AT111" s="116" t="str">
        <f t="shared" ca="1" si="87"/>
        <v/>
      </c>
      <c r="AU111" s="116" t="str">
        <f t="shared" ca="1" si="88"/>
        <v/>
      </c>
      <c r="AV111" s="116" t="str">
        <f t="shared" ca="1" si="89"/>
        <v/>
      </c>
      <c r="AW111" s="116" t="e">
        <f t="shared" ca="1" si="90"/>
        <v>#VALUE!</v>
      </c>
      <c r="AX111" s="116" t="str">
        <f t="shared" ca="1" si="91"/>
        <v/>
      </c>
      <c r="AY111" s="116" t="str">
        <f t="shared" ca="1" si="92"/>
        <v>want</v>
      </c>
    </row>
    <row r="112" spans="23:51" s="131" customFormat="1" ht="30" customHeight="1" x14ac:dyDescent="0.2">
      <c r="W112" s="125" t="e">
        <f>IF($BA$76="","",$BA$76)</f>
        <v>#VALUE!</v>
      </c>
      <c r="X112" s="118" t="e">
        <f>IFERROR(W112,BA$76)</f>
        <v>#VALUE!</v>
      </c>
      <c r="Y112" s="123">
        <v>12</v>
      </c>
      <c r="Z112" s="119">
        <f ca="1">RAND()</f>
        <v>1.9238979479933027E-3</v>
      </c>
      <c r="AA112" s="116" t="str">
        <f t="shared" ca="1" si="93"/>
        <v>16</v>
      </c>
      <c r="AB112" s="116">
        <f t="shared" ca="1" si="73"/>
        <v>12</v>
      </c>
      <c r="AC112" s="124">
        <v>12</v>
      </c>
      <c r="AD112" s="118" t="str">
        <f t="shared" si="74"/>
        <v/>
      </c>
      <c r="AE112" s="118">
        <f>COUNTIF($AD$101:AD112,AD112)+10</f>
        <v>16</v>
      </c>
      <c r="AF112" s="118" t="str">
        <f t="shared" si="75"/>
        <v>16</v>
      </c>
      <c r="AG112" s="118" t="str">
        <f>AF112</f>
        <v>16</v>
      </c>
      <c r="AH112" s="119" t="str">
        <f>MID(AG112,2,AJ112)</f>
        <v/>
      </c>
      <c r="AI112" s="118" t="str">
        <f>AD112</f>
        <v/>
      </c>
      <c r="AJ112" s="118">
        <f>LEN(AI112)</f>
        <v>0</v>
      </c>
      <c r="AK112" s="116" t="str">
        <f t="shared" ca="1" si="79"/>
        <v>16</v>
      </c>
      <c r="AL112" s="116" t="str">
        <f t="shared" ca="1" si="80"/>
        <v>16</v>
      </c>
      <c r="AM112" s="116" t="str">
        <f t="shared" ca="1" si="81"/>
        <v>16</v>
      </c>
      <c r="AN112" s="116" t="str">
        <f t="shared" ca="1" si="82"/>
        <v>16</v>
      </c>
      <c r="AO112" s="116">
        <f t="shared" ca="1" si="83"/>
        <v>2</v>
      </c>
      <c r="AP112" s="116" t="str">
        <f t="shared" ca="1" si="84"/>
        <v/>
      </c>
      <c r="AQ112" s="116" t="str">
        <f t="shared" ca="1" si="85"/>
        <v/>
      </c>
      <c r="AR112" s="116" t="str">
        <f t="shared" ca="1" si="86"/>
        <v/>
      </c>
      <c r="AS112" s="116" t="e">
        <f t="shared" ca="1" si="71"/>
        <v>#NUM!</v>
      </c>
      <c r="AT112" s="116" t="str">
        <f t="shared" ca="1" si="87"/>
        <v/>
      </c>
      <c r="AU112" s="116" t="str">
        <f t="shared" ca="1" si="88"/>
        <v/>
      </c>
      <c r="AV112" s="116" t="str">
        <f t="shared" ca="1" si="89"/>
        <v/>
      </c>
      <c r="AW112" s="116" t="e">
        <f t="shared" ca="1" si="90"/>
        <v>#VALUE!</v>
      </c>
      <c r="AX112" s="116" t="str">
        <f t="shared" ca="1" si="91"/>
        <v/>
      </c>
      <c r="AY112" s="116" t="str">
        <f t="shared" ca="1" si="92"/>
        <v/>
      </c>
    </row>
    <row r="113" s="131" customFormat="1" ht="30" customHeight="1" x14ac:dyDescent="0.2"/>
    <row r="114" s="131" customFormat="1" ht="30" customHeight="1" x14ac:dyDescent="0.2"/>
    <row r="115" s="131" customFormat="1" ht="30" customHeight="1" x14ac:dyDescent="0.2"/>
    <row r="116" s="131" customFormat="1" ht="30" customHeight="1" x14ac:dyDescent="0.2"/>
    <row r="117" s="131" customFormat="1" ht="30" customHeight="1" x14ac:dyDescent="0.2"/>
    <row r="118" s="131" customFormat="1" ht="30" customHeight="1" x14ac:dyDescent="0.2"/>
    <row r="119" s="131" customFormat="1" ht="30" customHeight="1" x14ac:dyDescent="0.2"/>
    <row r="120" s="131" customFormat="1" ht="30" customHeight="1" x14ac:dyDescent="0.2"/>
    <row r="121" s="131" customFormat="1" ht="30" customHeight="1" x14ac:dyDescent="0.2"/>
    <row r="122" s="131" customFormat="1" ht="30" customHeight="1" x14ac:dyDescent="0.2"/>
    <row r="123" s="131" customFormat="1" ht="30" customHeight="1" x14ac:dyDescent="0.2"/>
    <row r="124" s="131" customFormat="1" ht="30" customHeight="1" x14ac:dyDescent="0.2"/>
    <row r="125" s="131" customFormat="1" ht="30" customHeight="1" x14ac:dyDescent="0.2"/>
    <row r="126" s="131" customFormat="1" ht="30" customHeight="1" x14ac:dyDescent="0.2"/>
    <row r="127" s="37" customFormat="1" ht="30" customHeight="1" x14ac:dyDescent="0.2"/>
    <row r="128" s="37" customFormat="1" ht="30" customHeight="1" x14ac:dyDescent="0.2"/>
    <row r="129" s="37" customFormat="1" ht="30" customHeight="1" x14ac:dyDescent="0.2"/>
    <row r="130" s="37" customFormat="1" ht="30" customHeight="1" x14ac:dyDescent="0.2"/>
  </sheetData>
  <sheetProtection algorithmName="SHA-512" hashValue="7NmzUTwlDF1olA6FLmCjQyZ+sEiwu2T9V56CAsAM+82FBuK2jg5bPsgFxG2lwgp0SwjkdYAFd5vPZfoJhCv76g==" saltValue="jOuK9SHi8rEXcTi8IXRtXw==" spinCount="100000" sheet="1" objects="1" scenarios="1" selectLockedCells="1"/>
  <mergeCells count="67">
    <mergeCell ref="I48:M48"/>
    <mergeCell ref="N48:R48"/>
    <mergeCell ref="Z74:AD74"/>
    <mergeCell ref="Z75:AD75"/>
    <mergeCell ref="Z76:AD76"/>
    <mergeCell ref="Z77:AD77"/>
    <mergeCell ref="Z78:AD78"/>
    <mergeCell ref="F22:H22"/>
    <mergeCell ref="I22:R22"/>
    <mergeCell ref="I24:M24"/>
    <mergeCell ref="I25:M25"/>
    <mergeCell ref="I26:M26"/>
    <mergeCell ref="I27:M27"/>
    <mergeCell ref="I28:M28"/>
    <mergeCell ref="N24:R24"/>
    <mergeCell ref="N25:R25"/>
    <mergeCell ref="N26:R26"/>
    <mergeCell ref="F49:F50"/>
    <mergeCell ref="G42:S47"/>
    <mergeCell ref="I49:M49"/>
    <mergeCell ref="N49:R49"/>
    <mergeCell ref="F2:M2"/>
    <mergeCell ref="F45:F46"/>
    <mergeCell ref="N27:R27"/>
    <mergeCell ref="N28:R28"/>
    <mergeCell ref="F5:H5"/>
    <mergeCell ref="I5:R5"/>
    <mergeCell ref="F9:H9"/>
    <mergeCell ref="I9:R9"/>
    <mergeCell ref="I11:M11"/>
    <mergeCell ref="I12:M12"/>
    <mergeCell ref="I13:M13"/>
    <mergeCell ref="I14:M14"/>
    <mergeCell ref="N11:R11"/>
    <mergeCell ref="N12:R12"/>
    <mergeCell ref="N13:R13"/>
    <mergeCell ref="N14:R14"/>
    <mergeCell ref="G30:S30"/>
    <mergeCell ref="F21:L21"/>
    <mergeCell ref="N15:R15"/>
    <mergeCell ref="I15:M15"/>
    <mergeCell ref="N19:P19"/>
    <mergeCell ref="N20:P20"/>
    <mergeCell ref="N18:P18"/>
    <mergeCell ref="I31:R31"/>
    <mergeCell ref="I32:J32"/>
    <mergeCell ref="K32:L32"/>
    <mergeCell ref="M32:N32"/>
    <mergeCell ref="O32:P32"/>
    <mergeCell ref="Q32:R32"/>
    <mergeCell ref="I34:R34"/>
    <mergeCell ref="I35:J35"/>
    <mergeCell ref="K35:L35"/>
    <mergeCell ref="M35:N35"/>
    <mergeCell ref="O35:P35"/>
    <mergeCell ref="Q35:R35"/>
    <mergeCell ref="I37:R37"/>
    <mergeCell ref="I39:J39"/>
    <mergeCell ref="K39:L39"/>
    <mergeCell ref="M39:N39"/>
    <mergeCell ref="O39:P39"/>
    <mergeCell ref="Q39:R39"/>
    <mergeCell ref="I38:J38"/>
    <mergeCell ref="K38:L38"/>
    <mergeCell ref="M38:N38"/>
    <mergeCell ref="O38:P38"/>
    <mergeCell ref="Q38:R38"/>
  </mergeCells>
  <phoneticPr fontId="1"/>
  <pageMargins left="0.70866141732283472" right="0.70866141732283472" top="0.74803149606299213" bottom="0.74803149606299213" header="0.31496062992125984" footer="0.31496062992125984"/>
  <pageSetup paperSize="9" scale="85" orientation="landscape"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50"/>
  </sheetPr>
  <dimension ref="A1:V33"/>
  <sheetViews>
    <sheetView showZeros="0" zoomScale="70" zoomScaleNormal="70" workbookViewId="0">
      <selection activeCell="G23" sqref="G23:K23"/>
    </sheetView>
  </sheetViews>
  <sheetFormatPr defaultColWidth="6.26953125" defaultRowHeight="13" x14ac:dyDescent="0.2"/>
  <cols>
    <col min="1" max="16384" width="6.26953125" style="43"/>
  </cols>
  <sheetData>
    <row r="1" spans="1:22" ht="31.5" customHeight="1" x14ac:dyDescent="0.2">
      <c r="A1" s="229" t="str">
        <f>'英語　短文　入力シート'!I5</f>
        <v>英語の文に慣れ親しもう☆</v>
      </c>
      <c r="B1" s="229"/>
      <c r="C1" s="229"/>
      <c r="D1" s="229"/>
      <c r="E1" s="229"/>
      <c r="F1" s="229"/>
      <c r="G1" s="229"/>
      <c r="H1" s="229"/>
      <c r="I1" s="229"/>
      <c r="J1" s="229"/>
      <c r="K1" s="229"/>
      <c r="L1" s="229"/>
      <c r="M1" s="229"/>
      <c r="N1" s="229"/>
      <c r="O1" s="229"/>
      <c r="P1" s="229"/>
      <c r="Q1" s="229"/>
      <c r="U1" s="230" t="str">
        <f>'英語　短文　入力シート'!D10</f>
        <v>No.40</v>
      </c>
      <c r="V1" s="230"/>
    </row>
    <row r="2" spans="1:22" ht="6.75" customHeight="1" x14ac:dyDescent="0.2">
      <c r="A2" s="63"/>
      <c r="B2" s="63"/>
      <c r="C2" s="63"/>
      <c r="D2" s="63"/>
      <c r="E2" s="63"/>
      <c r="F2" s="63"/>
      <c r="G2" s="63"/>
      <c r="H2" s="63"/>
      <c r="I2" s="63"/>
      <c r="J2" s="63"/>
      <c r="K2" s="63"/>
      <c r="L2" s="63"/>
      <c r="M2" s="63"/>
      <c r="N2" s="63"/>
      <c r="O2" s="63"/>
      <c r="P2" s="63"/>
      <c r="Q2" s="63"/>
      <c r="U2" s="64"/>
      <c r="V2" s="64"/>
    </row>
    <row r="3" spans="1:22" ht="41.5" customHeight="1" x14ac:dyDescent="0.2">
      <c r="A3" s="65"/>
      <c r="B3" s="65"/>
      <c r="F3" s="231" t="str">
        <f>'英語　短文　入力シート'!BK5</f>
        <v>Grade     Class     No.     Name</v>
      </c>
      <c r="G3" s="231"/>
      <c r="H3" s="231"/>
      <c r="I3" s="231"/>
      <c r="J3" s="231"/>
      <c r="K3" s="231"/>
      <c r="L3" s="231"/>
      <c r="M3" s="232" t="s">
        <v>20</v>
      </c>
      <c r="N3" s="233"/>
      <c r="O3" s="233"/>
      <c r="P3" s="233"/>
      <c r="Q3" s="233"/>
      <c r="R3" s="233"/>
      <c r="S3" s="233"/>
      <c r="T3" s="233"/>
      <c r="U3" s="233"/>
      <c r="V3" s="233"/>
    </row>
    <row r="4" spans="1:22" ht="4.5" customHeight="1" x14ac:dyDescent="0.2">
      <c r="A4" s="65"/>
      <c r="B4" s="65"/>
      <c r="F4" s="66"/>
      <c r="G4" s="66"/>
      <c r="H4" s="66"/>
      <c r="I4" s="66"/>
      <c r="J4" s="66"/>
      <c r="K4" s="66"/>
      <c r="L4" s="66"/>
      <c r="M4" s="67"/>
      <c r="N4" s="68"/>
      <c r="O4" s="68"/>
      <c r="P4" s="68"/>
      <c r="Q4" s="68"/>
      <c r="R4" s="68"/>
      <c r="S4" s="68"/>
      <c r="T4" s="68"/>
      <c r="U4" s="68"/>
      <c r="V4" s="68"/>
    </row>
    <row r="5" spans="1:22" ht="23.5" x14ac:dyDescent="0.2">
      <c r="A5" s="234" t="str">
        <f>'英語　短文　入力シート'!I9</f>
        <v>１、例にならって、短文をなぞってみよう！</v>
      </c>
      <c r="B5" s="234"/>
      <c r="C5" s="234"/>
      <c r="D5" s="234"/>
      <c r="E5" s="234"/>
      <c r="F5" s="234"/>
      <c r="G5" s="234"/>
      <c r="H5" s="234"/>
      <c r="I5" s="234"/>
      <c r="J5" s="234"/>
      <c r="K5" s="234"/>
      <c r="L5" s="234"/>
      <c r="M5" s="234"/>
      <c r="N5" s="234"/>
      <c r="V5" s="69"/>
    </row>
    <row r="6" spans="1:22" ht="6.75" customHeight="1" thickBot="1" x14ac:dyDescent="0.25"/>
    <row r="7" spans="1:22" ht="46" x14ac:dyDescent="1">
      <c r="A7" s="241">
        <f>'英語　短文　入力シート'!H12</f>
        <v>1</v>
      </c>
      <c r="B7" s="243" t="str">
        <f>'英語　短文　入力シート'!I12</f>
        <v>Where do you want to go?</v>
      </c>
      <c r="C7" s="243"/>
      <c r="D7" s="243"/>
      <c r="E7" s="243"/>
      <c r="F7" s="243"/>
      <c r="G7" s="243"/>
      <c r="H7" s="243"/>
      <c r="I7" s="243"/>
      <c r="J7" s="243"/>
      <c r="K7" s="244"/>
      <c r="L7" s="241">
        <f>'英語　短文　入力シート'!H13</f>
        <v>2</v>
      </c>
      <c r="M7" s="243" t="str">
        <f>'英語　短文　入力シート'!I13</f>
        <v>I want to go to Italy.</v>
      </c>
      <c r="N7" s="243"/>
      <c r="O7" s="243"/>
      <c r="P7" s="243"/>
      <c r="Q7" s="243"/>
      <c r="R7" s="243"/>
      <c r="S7" s="243"/>
      <c r="T7" s="243"/>
      <c r="U7" s="243"/>
      <c r="V7" s="244"/>
    </row>
    <row r="8" spans="1:22" ht="45" customHeight="1" thickBot="1" x14ac:dyDescent="0.25">
      <c r="A8" s="242"/>
      <c r="B8" s="227" t="str">
        <f>'英語　短文　入力シート'!N12</f>
        <v>あなたはどこへ行きたいですか？</v>
      </c>
      <c r="C8" s="227"/>
      <c r="D8" s="227"/>
      <c r="E8" s="227"/>
      <c r="F8" s="227"/>
      <c r="G8" s="227"/>
      <c r="H8" s="227"/>
      <c r="I8" s="227"/>
      <c r="J8" s="227"/>
      <c r="K8" s="228"/>
      <c r="L8" s="242"/>
      <c r="M8" s="227" t="str">
        <f>'英語　短文　入力シート'!N13</f>
        <v>私は、イタリアに行きたいです。</v>
      </c>
      <c r="N8" s="227"/>
      <c r="O8" s="227"/>
      <c r="P8" s="227"/>
      <c r="Q8" s="227"/>
      <c r="R8" s="227"/>
      <c r="S8" s="227"/>
      <c r="T8" s="227"/>
      <c r="U8" s="227"/>
      <c r="V8" s="228"/>
    </row>
    <row r="9" spans="1:22" ht="67.5" customHeight="1" x14ac:dyDescent="0.2">
      <c r="A9" s="70"/>
      <c r="B9" s="237" t="str">
        <f>B7</f>
        <v>Where do you want to go?</v>
      </c>
      <c r="C9" s="237"/>
      <c r="D9" s="237"/>
      <c r="E9" s="237"/>
      <c r="F9" s="237"/>
      <c r="G9" s="237"/>
      <c r="H9" s="237"/>
      <c r="I9" s="237"/>
      <c r="J9" s="237"/>
      <c r="K9" s="238"/>
      <c r="L9" s="71"/>
      <c r="M9" s="237" t="str">
        <f>M7</f>
        <v>I want to go to Italy.</v>
      </c>
      <c r="N9" s="237"/>
      <c r="O9" s="237"/>
      <c r="P9" s="237"/>
      <c r="Q9" s="237"/>
      <c r="R9" s="237"/>
      <c r="S9" s="237"/>
      <c r="T9" s="237"/>
      <c r="U9" s="237"/>
      <c r="V9" s="238"/>
    </row>
    <row r="10" spans="1:22" ht="67.5" customHeight="1" thickBot="1" x14ac:dyDescent="0.25">
      <c r="A10" s="70"/>
      <c r="B10" s="239" t="str">
        <f>B7</f>
        <v>Where do you want to go?</v>
      </c>
      <c r="C10" s="239"/>
      <c r="D10" s="239"/>
      <c r="E10" s="239"/>
      <c r="F10" s="239"/>
      <c r="G10" s="239"/>
      <c r="H10" s="239"/>
      <c r="I10" s="239"/>
      <c r="J10" s="239"/>
      <c r="K10" s="240"/>
      <c r="L10" s="72"/>
      <c r="M10" s="239" t="str">
        <f>M7</f>
        <v>I want to go to Italy.</v>
      </c>
      <c r="N10" s="239"/>
      <c r="O10" s="239"/>
      <c r="P10" s="239"/>
      <c r="Q10" s="239"/>
      <c r="R10" s="239"/>
      <c r="S10" s="239"/>
      <c r="T10" s="239"/>
      <c r="U10" s="239"/>
      <c r="V10" s="240"/>
    </row>
    <row r="11" spans="1:22" ht="46" x14ac:dyDescent="1">
      <c r="A11" s="241">
        <f>'英語　短文　入力シート'!H14</f>
        <v>3</v>
      </c>
      <c r="B11" s="243" t="str">
        <f>'英語　短文　入力シート'!I14</f>
        <v>Why?</v>
      </c>
      <c r="C11" s="243"/>
      <c r="D11" s="243"/>
      <c r="E11" s="243"/>
      <c r="F11" s="243"/>
      <c r="G11" s="243"/>
      <c r="H11" s="243"/>
      <c r="I11" s="243"/>
      <c r="J11" s="243"/>
      <c r="K11" s="244"/>
      <c r="L11" s="241">
        <f>'英語　短文　入力シート'!H15</f>
        <v>4</v>
      </c>
      <c r="M11" s="243" t="str">
        <f>'英語　短文　入力シート'!I15</f>
        <v>Because I want to eat pizza.</v>
      </c>
      <c r="N11" s="243"/>
      <c r="O11" s="243"/>
      <c r="P11" s="243"/>
      <c r="Q11" s="243"/>
      <c r="R11" s="243"/>
      <c r="S11" s="243"/>
      <c r="T11" s="243"/>
      <c r="U11" s="243"/>
      <c r="V11" s="244"/>
    </row>
    <row r="12" spans="1:22" ht="45" customHeight="1" thickBot="1" x14ac:dyDescent="0.25">
      <c r="A12" s="242"/>
      <c r="B12" s="227" t="str">
        <f>'英語　短文　入力シート'!N14</f>
        <v>なぜですか？</v>
      </c>
      <c r="C12" s="227"/>
      <c r="D12" s="227"/>
      <c r="E12" s="227"/>
      <c r="F12" s="227"/>
      <c r="G12" s="227"/>
      <c r="H12" s="227"/>
      <c r="I12" s="227"/>
      <c r="J12" s="227"/>
      <c r="K12" s="228"/>
      <c r="L12" s="242"/>
      <c r="M12" s="227" t="str">
        <f>'英語　短文　入力シート'!N15</f>
        <v>なぜなら、私はピザを食べたいからです。</v>
      </c>
      <c r="N12" s="227"/>
      <c r="O12" s="227"/>
      <c r="P12" s="227"/>
      <c r="Q12" s="227"/>
      <c r="R12" s="227"/>
      <c r="S12" s="227"/>
      <c r="T12" s="227"/>
      <c r="U12" s="227"/>
      <c r="V12" s="228"/>
    </row>
    <row r="13" spans="1:22" ht="67.5" customHeight="1" x14ac:dyDescent="0.2">
      <c r="A13" s="70"/>
      <c r="B13" s="237" t="str">
        <f>B11</f>
        <v>Why?</v>
      </c>
      <c r="C13" s="237"/>
      <c r="D13" s="237"/>
      <c r="E13" s="237"/>
      <c r="F13" s="237"/>
      <c r="G13" s="237"/>
      <c r="H13" s="237"/>
      <c r="I13" s="237"/>
      <c r="J13" s="237"/>
      <c r="K13" s="238"/>
      <c r="L13" s="71"/>
      <c r="M13" s="237" t="str">
        <f>M11</f>
        <v>Because I want to eat pizza.</v>
      </c>
      <c r="N13" s="237"/>
      <c r="O13" s="237"/>
      <c r="P13" s="237"/>
      <c r="Q13" s="237"/>
      <c r="R13" s="237"/>
      <c r="S13" s="237"/>
      <c r="T13" s="237"/>
      <c r="U13" s="237"/>
      <c r="V13" s="238"/>
    </row>
    <row r="14" spans="1:22" ht="67.5" customHeight="1" thickBot="1" x14ac:dyDescent="0.25">
      <c r="A14" s="73"/>
      <c r="B14" s="245" t="str">
        <f>B11</f>
        <v>Why?</v>
      </c>
      <c r="C14" s="245"/>
      <c r="D14" s="245"/>
      <c r="E14" s="245"/>
      <c r="F14" s="245"/>
      <c r="G14" s="245"/>
      <c r="H14" s="245"/>
      <c r="I14" s="245"/>
      <c r="J14" s="245"/>
      <c r="K14" s="246"/>
      <c r="L14" s="74"/>
      <c r="M14" s="245" t="str">
        <f>M11</f>
        <v>Because I want to eat pizza.</v>
      </c>
      <c r="N14" s="245"/>
      <c r="O14" s="245"/>
      <c r="P14" s="245"/>
      <c r="Q14" s="245"/>
      <c r="R14" s="245"/>
      <c r="S14" s="245"/>
      <c r="T14" s="245"/>
      <c r="U14" s="245"/>
      <c r="V14" s="246"/>
    </row>
    <row r="15" spans="1:22" ht="3.65" customHeight="1" x14ac:dyDescent="0.2">
      <c r="A15" s="75"/>
      <c r="B15" s="76"/>
      <c r="C15" s="76"/>
      <c r="D15" s="76"/>
      <c r="E15" s="76"/>
      <c r="F15" s="76"/>
      <c r="G15" s="76"/>
      <c r="H15" s="76"/>
      <c r="I15" s="76"/>
      <c r="J15" s="76"/>
      <c r="K15" s="76"/>
      <c r="L15" s="76"/>
    </row>
    <row r="16" spans="1:22" ht="17" customHeight="1" x14ac:dyDescent="0.2">
      <c r="A16" s="235"/>
      <c r="B16" s="235"/>
      <c r="C16" s="235"/>
      <c r="D16" s="77"/>
      <c r="E16" s="77"/>
      <c r="F16" s="77"/>
      <c r="G16" s="77"/>
      <c r="H16" s="77"/>
      <c r="I16" s="77"/>
      <c r="J16" s="77"/>
      <c r="K16" s="77"/>
      <c r="L16" s="236" t="s">
        <v>21</v>
      </c>
      <c r="M16" s="236"/>
      <c r="N16" s="236"/>
      <c r="O16" s="236"/>
      <c r="P16" s="236"/>
      <c r="Q16" s="236"/>
      <c r="R16" s="236"/>
      <c r="S16" s="236"/>
      <c r="T16" s="236"/>
      <c r="U16" s="236"/>
      <c r="V16" s="236"/>
    </row>
    <row r="17" spans="1:22" ht="46" x14ac:dyDescent="0.2">
      <c r="A17" s="247" t="s">
        <v>26</v>
      </c>
      <c r="B17" s="247"/>
      <c r="C17" s="247"/>
      <c r="D17" s="247"/>
      <c r="E17" s="247"/>
      <c r="F17" s="247"/>
      <c r="G17" s="78"/>
      <c r="H17" s="78"/>
      <c r="I17" s="78"/>
      <c r="J17" s="78"/>
      <c r="K17" s="78"/>
      <c r="L17" s="77"/>
      <c r="U17" s="248" t="str">
        <f>U1</f>
        <v>No.40</v>
      </c>
      <c r="V17" s="248"/>
    </row>
    <row r="18" spans="1:22" ht="5.25" customHeight="1" x14ac:dyDescent="0.2">
      <c r="A18" s="79"/>
      <c r="B18" s="79"/>
      <c r="C18" s="79"/>
      <c r="D18" s="78"/>
      <c r="E18" s="78"/>
      <c r="F18" s="78"/>
      <c r="G18" s="78"/>
      <c r="H18" s="78"/>
      <c r="I18" s="78"/>
      <c r="J18" s="78"/>
      <c r="K18" s="78"/>
      <c r="L18" s="77"/>
    </row>
    <row r="19" spans="1:22" ht="30" customHeight="1" x14ac:dyDescent="0.2">
      <c r="A19" s="249" t="s">
        <v>39</v>
      </c>
      <c r="B19" s="249"/>
      <c r="C19" s="249"/>
      <c r="D19" s="249"/>
      <c r="E19" s="249"/>
      <c r="F19" s="249"/>
      <c r="G19" s="249"/>
      <c r="H19" s="249"/>
      <c r="I19" s="249"/>
      <c r="J19" s="249"/>
      <c r="K19" s="249"/>
      <c r="L19" s="249"/>
      <c r="M19" s="249"/>
      <c r="N19" s="249"/>
      <c r="O19" s="249"/>
      <c r="P19" s="249"/>
      <c r="Q19" s="249"/>
      <c r="R19" s="249"/>
      <c r="S19" s="249"/>
      <c r="T19" s="249"/>
      <c r="U19" s="249"/>
      <c r="V19" s="249"/>
    </row>
    <row r="20" spans="1:22" ht="6" customHeight="1" x14ac:dyDescent="0.2"/>
    <row r="21" spans="1:22" ht="42.75" customHeight="1" thickBot="1" x14ac:dyDescent="0.25">
      <c r="A21" s="80">
        <f>'英語　短文　入力シート'!F45</f>
        <v>0</v>
      </c>
      <c r="B21" s="250" t="str">
        <f>VLOOKUP('英語　短文　入力シート'!Q19,'英語　短文　入力シート'!H12:R15,7)</f>
        <v>私は、イタリアに行きたいです。</v>
      </c>
      <c r="C21" s="250"/>
      <c r="D21" s="250"/>
      <c r="E21" s="250"/>
      <c r="F21" s="250"/>
      <c r="G21" s="250"/>
      <c r="H21" s="250"/>
      <c r="I21" s="250"/>
      <c r="J21" s="250"/>
      <c r="K21" s="250"/>
      <c r="L21" s="250"/>
      <c r="M21" s="250"/>
      <c r="N21" s="250"/>
      <c r="O21" s="250"/>
      <c r="P21" s="250"/>
      <c r="Q21" s="250"/>
      <c r="R21" s="250"/>
      <c r="S21" s="250"/>
      <c r="T21" s="250"/>
      <c r="U21" s="250"/>
      <c r="V21" s="250"/>
    </row>
    <row r="22" spans="1:22" ht="58.5" customHeight="1" x14ac:dyDescent="0.2">
      <c r="A22" s="43" t="s">
        <v>22</v>
      </c>
      <c r="B22" s="251" t="str">
        <f ca="1">'英語　短文　入力シート'!AX87</f>
        <v>Italy</v>
      </c>
      <c r="C22" s="252"/>
      <c r="D22" s="252"/>
      <c r="E22" s="252"/>
      <c r="F22" s="252"/>
      <c r="G22" s="252" t="str">
        <f ca="1">'英語　短文　入力シート'!AX88</f>
        <v>to</v>
      </c>
      <c r="H22" s="252"/>
      <c r="I22" s="252"/>
      <c r="J22" s="252"/>
      <c r="K22" s="252"/>
      <c r="L22" s="252" t="str">
        <f ca="1">'英語　短文　入力シート'!AX89</f>
        <v>want</v>
      </c>
      <c r="M22" s="252"/>
      <c r="N22" s="252"/>
      <c r="O22" s="252"/>
      <c r="P22" s="252"/>
      <c r="Q22" s="252" t="str">
        <f ca="1">'英語　短文　入力シート'!AX90</f>
        <v>go</v>
      </c>
      <c r="R22" s="252"/>
      <c r="S22" s="252"/>
      <c r="T22" s="252"/>
      <c r="U22" s="253"/>
    </row>
    <row r="23" spans="1:22" ht="58.5" customHeight="1" x14ac:dyDescent="0.2">
      <c r="A23" s="43" t="s">
        <v>22</v>
      </c>
      <c r="B23" s="258" t="str">
        <f ca="1">'英語　短文　入力シート'!AX91</f>
        <v>to</v>
      </c>
      <c r="C23" s="259"/>
      <c r="D23" s="259"/>
      <c r="E23" s="259"/>
      <c r="F23" s="259"/>
      <c r="G23" s="259" t="str">
        <f ca="1">'英語　短文　入力シート'!AX92</f>
        <v>I</v>
      </c>
      <c r="H23" s="259"/>
      <c r="I23" s="259"/>
      <c r="J23" s="259"/>
      <c r="K23" s="259"/>
      <c r="L23" s="259" t="str">
        <f ca="1">'英語　短文　入力シート'!AX93</f>
        <v/>
      </c>
      <c r="M23" s="259"/>
      <c r="N23" s="259"/>
      <c r="O23" s="259"/>
      <c r="P23" s="259"/>
      <c r="Q23" s="259" t="str">
        <f ca="1">'英語　短文　入力シート'!AX94</f>
        <v/>
      </c>
      <c r="R23" s="259"/>
      <c r="S23" s="259"/>
      <c r="T23" s="259"/>
      <c r="U23" s="260"/>
    </row>
    <row r="24" spans="1:22" ht="58.5" customHeight="1" thickBot="1" x14ac:dyDescent="0.25">
      <c r="A24" s="43" t="s">
        <v>22</v>
      </c>
      <c r="B24" s="261" t="str">
        <f ca="1">'英語　短文　入力シート'!AX95</f>
        <v/>
      </c>
      <c r="C24" s="262"/>
      <c r="D24" s="262"/>
      <c r="E24" s="262"/>
      <c r="F24" s="262"/>
      <c r="G24" s="262" t="str">
        <f ca="1">'英語　短文　入力シート'!AX96</f>
        <v/>
      </c>
      <c r="H24" s="262"/>
      <c r="I24" s="262"/>
      <c r="J24" s="262"/>
      <c r="K24" s="262"/>
      <c r="L24" s="262" t="str">
        <f ca="1">'英語　短文　入力シート'!AX97</f>
        <v/>
      </c>
      <c r="M24" s="262"/>
      <c r="N24" s="262"/>
      <c r="O24" s="262"/>
      <c r="P24" s="262"/>
      <c r="Q24" s="262" t="str">
        <f ca="1">'英語　短文　入力シート'!AX98</f>
        <v/>
      </c>
      <c r="R24" s="262"/>
      <c r="S24" s="262"/>
      <c r="T24" s="262"/>
      <c r="U24" s="263"/>
    </row>
    <row r="25" spans="1:22" ht="33.75" customHeight="1" x14ac:dyDescent="0.2">
      <c r="B25" s="254"/>
      <c r="C25" s="254"/>
      <c r="D25" s="254"/>
      <c r="E25" s="254"/>
      <c r="F25" s="254"/>
      <c r="G25" s="254"/>
      <c r="H25" s="254"/>
      <c r="I25" s="254"/>
      <c r="J25" s="254"/>
      <c r="K25" s="254"/>
      <c r="L25" s="254"/>
      <c r="M25" s="254"/>
      <c r="N25" s="254"/>
      <c r="O25" s="254"/>
      <c r="P25" s="254"/>
      <c r="Q25" s="254"/>
      <c r="R25" s="254"/>
      <c r="S25" s="254"/>
      <c r="T25" s="254"/>
      <c r="U25" s="254"/>
    </row>
    <row r="26" spans="1:22" ht="30" x14ac:dyDescent="0.2">
      <c r="B26" s="255" t="s">
        <v>128</v>
      </c>
      <c r="C26" s="255"/>
      <c r="D26" s="255"/>
      <c r="E26" s="255"/>
      <c r="F26" s="255"/>
      <c r="G26" s="255"/>
      <c r="H26" s="255"/>
      <c r="I26" s="255"/>
      <c r="J26" s="255"/>
      <c r="K26" s="255"/>
      <c r="L26" s="255"/>
      <c r="M26" s="255"/>
      <c r="N26" s="255"/>
      <c r="O26" s="255"/>
      <c r="P26" s="255"/>
      <c r="Q26" s="255"/>
      <c r="R26" s="255"/>
      <c r="S26" s="255"/>
      <c r="T26" s="255"/>
      <c r="U26" s="255"/>
    </row>
    <row r="27" spans="1:22" ht="78" customHeight="1" x14ac:dyDescent="0.2">
      <c r="A27" s="256" t="str">
        <f>'英語　短文　入力シート'!AB79</f>
        <v xml:space="preserve">                                                .</v>
      </c>
      <c r="B27" s="256"/>
      <c r="C27" s="256"/>
      <c r="D27" s="256"/>
      <c r="E27" s="256"/>
      <c r="F27" s="256"/>
      <c r="G27" s="256"/>
      <c r="H27" s="256"/>
      <c r="I27" s="256"/>
      <c r="J27" s="256"/>
      <c r="K27" s="256"/>
      <c r="L27" s="256"/>
      <c r="M27" s="256"/>
      <c r="N27" s="256"/>
      <c r="O27" s="256"/>
      <c r="P27" s="256"/>
      <c r="Q27" s="256"/>
      <c r="R27" s="256"/>
      <c r="S27" s="256"/>
      <c r="T27" s="256"/>
      <c r="U27" s="256"/>
      <c r="V27" s="256"/>
    </row>
    <row r="30" spans="1:22" x14ac:dyDescent="0.2">
      <c r="A30" s="43" t="s">
        <v>27</v>
      </c>
      <c r="B30" s="257"/>
      <c r="C30" s="257"/>
      <c r="D30" s="257"/>
      <c r="E30" s="257"/>
      <c r="F30" s="257"/>
      <c r="G30" s="257"/>
      <c r="H30" s="257"/>
      <c r="I30" s="257"/>
      <c r="J30" s="257"/>
      <c r="K30" s="257"/>
      <c r="L30" s="257"/>
      <c r="M30" s="257"/>
      <c r="N30" s="257"/>
      <c r="O30" s="257"/>
      <c r="P30" s="257"/>
      <c r="Q30" s="257"/>
      <c r="R30" s="257"/>
      <c r="S30" s="257"/>
      <c r="T30" s="257"/>
      <c r="U30" s="257"/>
    </row>
    <row r="33" spans="22:22" x14ac:dyDescent="0.2">
      <c r="V33" s="43" t="s">
        <v>22</v>
      </c>
    </row>
  </sheetData>
  <sheetProtection algorithmName="SHA-512" hashValue="Z5WCMYY0FJVrRe16w+y4Y53aSXASS/88cYfQPwkvLMo0gFu8XK7vQDd/LLJFG+uKlCp3vHC9SzhU8vhEO02f+Q==" saltValue="HqSES7l+8qJYbQv81R79iQ==" spinCount="100000" sheet="1" scenarios="1" formatColumns="0" formatRows="0" selectLockedCells="1" selectUnlockedCells="1"/>
  <mergeCells count="47">
    <mergeCell ref="B25:U25"/>
    <mergeCell ref="B26:U26"/>
    <mergeCell ref="A27:V27"/>
    <mergeCell ref="B30:U30"/>
    <mergeCell ref="B23:F23"/>
    <mergeCell ref="G23:K23"/>
    <mergeCell ref="L23:P23"/>
    <mergeCell ref="Q23:U23"/>
    <mergeCell ref="B24:F24"/>
    <mergeCell ref="G24:K24"/>
    <mergeCell ref="L24:P24"/>
    <mergeCell ref="Q24:U24"/>
    <mergeCell ref="A17:F17"/>
    <mergeCell ref="U17:V17"/>
    <mergeCell ref="A19:V19"/>
    <mergeCell ref="B21:V21"/>
    <mergeCell ref="B22:F22"/>
    <mergeCell ref="G22:K22"/>
    <mergeCell ref="L22:P22"/>
    <mergeCell ref="Q22:U22"/>
    <mergeCell ref="M12:V12"/>
    <mergeCell ref="B13:K13"/>
    <mergeCell ref="M13:V13"/>
    <mergeCell ref="B14:K14"/>
    <mergeCell ref="M14:V14"/>
    <mergeCell ref="A16:C16"/>
    <mergeCell ref="L16:V16"/>
    <mergeCell ref="M8:V8"/>
    <mergeCell ref="B9:K9"/>
    <mergeCell ref="M9:V9"/>
    <mergeCell ref="B10:K10"/>
    <mergeCell ref="M10:V10"/>
    <mergeCell ref="A11:A12"/>
    <mergeCell ref="B11:K11"/>
    <mergeCell ref="L11:L12"/>
    <mergeCell ref="M11:V11"/>
    <mergeCell ref="B12:K12"/>
    <mergeCell ref="A7:A8"/>
    <mergeCell ref="B7:K7"/>
    <mergeCell ref="L7:L8"/>
    <mergeCell ref="M7:V7"/>
    <mergeCell ref="B8:K8"/>
    <mergeCell ref="A1:Q1"/>
    <mergeCell ref="U1:V1"/>
    <mergeCell ref="F3:L3"/>
    <mergeCell ref="M3:V3"/>
    <mergeCell ref="A5:N5"/>
  </mergeCells>
  <phoneticPr fontId="1"/>
  <printOptions horizontalCentered="1" verticalCentered="1"/>
  <pageMargins left="0.43307086614173229" right="0.43307086614173229" top="0.35433070866141736" bottom="0.15748031496062992" header="0.31496062992125984" footer="0.31496062992125984"/>
  <pageSetup paperSize="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50"/>
  </sheetPr>
  <dimension ref="A1:V39"/>
  <sheetViews>
    <sheetView showZeros="0" zoomScale="70" zoomScaleNormal="70" workbookViewId="0">
      <selection activeCell="A27" sqref="A27:V27"/>
    </sheetView>
  </sheetViews>
  <sheetFormatPr defaultColWidth="6.26953125" defaultRowHeight="13" x14ac:dyDescent="0.2"/>
  <cols>
    <col min="1" max="16384" width="6.26953125" style="43"/>
  </cols>
  <sheetData>
    <row r="1" spans="1:22" ht="31.5" customHeight="1" x14ac:dyDescent="0.2">
      <c r="A1" s="229" t="str">
        <f>'英語　短文　入力シート'!I5</f>
        <v>英語の文に慣れ親しもう☆</v>
      </c>
      <c r="B1" s="229"/>
      <c r="C1" s="229"/>
      <c r="D1" s="229"/>
      <c r="E1" s="229"/>
      <c r="F1" s="229"/>
      <c r="G1" s="229"/>
      <c r="H1" s="229"/>
      <c r="I1" s="229"/>
      <c r="J1" s="229"/>
      <c r="K1" s="229"/>
      <c r="L1" s="229"/>
      <c r="M1" s="229"/>
      <c r="N1" s="229"/>
      <c r="O1" s="229"/>
      <c r="P1" s="229"/>
      <c r="Q1" s="229"/>
      <c r="U1" s="230" t="str">
        <f>'英語　短文　入力シート'!D10</f>
        <v>No.40</v>
      </c>
      <c r="V1" s="230"/>
    </row>
    <row r="2" spans="1:22" ht="6.75" customHeight="1" x14ac:dyDescent="0.2">
      <c r="A2" s="63"/>
      <c r="B2" s="63"/>
      <c r="C2" s="63"/>
      <c r="D2" s="63"/>
      <c r="E2" s="63"/>
      <c r="F2" s="63"/>
      <c r="G2" s="63"/>
      <c r="H2" s="63"/>
      <c r="I2" s="63"/>
      <c r="J2" s="63"/>
      <c r="K2" s="63"/>
      <c r="L2" s="63"/>
      <c r="M2" s="63"/>
      <c r="N2" s="63"/>
      <c r="O2" s="63"/>
      <c r="P2" s="63"/>
      <c r="Q2" s="63"/>
      <c r="U2" s="64"/>
      <c r="V2" s="64"/>
    </row>
    <row r="3" spans="1:22" ht="54.75" customHeight="1" x14ac:dyDescent="0.2">
      <c r="A3" s="65"/>
      <c r="B3" s="65"/>
      <c r="F3" s="231" t="str">
        <f>'英語　短文　入力シート'!BK5</f>
        <v>Grade     Class     No.     Name</v>
      </c>
      <c r="G3" s="231"/>
      <c r="H3" s="231"/>
      <c r="I3" s="231"/>
      <c r="J3" s="231"/>
      <c r="K3" s="231"/>
      <c r="L3" s="231"/>
      <c r="M3" s="232" t="s">
        <v>20</v>
      </c>
      <c r="N3" s="233"/>
      <c r="O3" s="233"/>
      <c r="P3" s="233"/>
      <c r="Q3" s="233"/>
      <c r="R3" s="233"/>
      <c r="S3" s="233"/>
      <c r="T3" s="233"/>
      <c r="U3" s="233"/>
      <c r="V3" s="233"/>
    </row>
    <row r="4" spans="1:22" ht="4.5" customHeight="1" x14ac:dyDescent="0.2">
      <c r="A4" s="65"/>
      <c r="B4" s="65"/>
      <c r="F4" s="66"/>
      <c r="G4" s="66"/>
      <c r="H4" s="66"/>
      <c r="I4" s="66"/>
      <c r="J4" s="66"/>
      <c r="K4" s="66"/>
      <c r="L4" s="66"/>
      <c r="M4" s="67"/>
      <c r="N4" s="68"/>
      <c r="O4" s="68"/>
      <c r="P4" s="68"/>
      <c r="Q4" s="68"/>
      <c r="R4" s="68"/>
      <c r="S4" s="68"/>
      <c r="T4" s="68"/>
      <c r="U4" s="68"/>
      <c r="V4" s="68"/>
    </row>
    <row r="5" spans="1:22" ht="23.5" x14ac:dyDescent="0.2">
      <c r="A5" s="234" t="str">
        <f>'英語　短文　入力シート'!I9</f>
        <v>１、例にならって、短文をなぞってみよう！</v>
      </c>
      <c r="B5" s="234"/>
      <c r="C5" s="234"/>
      <c r="D5" s="234"/>
      <c r="E5" s="234"/>
      <c r="F5" s="234"/>
      <c r="G5" s="234"/>
      <c r="H5" s="234"/>
      <c r="I5" s="234"/>
      <c r="J5" s="234"/>
      <c r="K5" s="234"/>
      <c r="L5" s="234"/>
      <c r="M5" s="234"/>
      <c r="N5" s="234"/>
      <c r="V5" s="69"/>
    </row>
    <row r="6" spans="1:22" ht="6.75" customHeight="1" thickBot="1" x14ac:dyDescent="0.25"/>
    <row r="7" spans="1:22" ht="46" x14ac:dyDescent="1">
      <c r="A7" s="241">
        <f>'英語　短文　入力シート'!H12</f>
        <v>1</v>
      </c>
      <c r="B7" s="243" t="str">
        <f>'英語　短文　入力シート'!I12</f>
        <v>Where do you want to go?</v>
      </c>
      <c r="C7" s="243"/>
      <c r="D7" s="243"/>
      <c r="E7" s="243"/>
      <c r="F7" s="243"/>
      <c r="G7" s="243"/>
      <c r="H7" s="243"/>
      <c r="I7" s="243"/>
      <c r="J7" s="243"/>
      <c r="K7" s="244"/>
      <c r="L7" s="241">
        <f>'英語　短文　入力シート'!H13</f>
        <v>2</v>
      </c>
      <c r="M7" s="243" t="str">
        <f>'英語　短文　入力シート'!I13</f>
        <v>I want to go to Italy.</v>
      </c>
      <c r="N7" s="243"/>
      <c r="O7" s="243"/>
      <c r="P7" s="243"/>
      <c r="Q7" s="243"/>
      <c r="R7" s="243"/>
      <c r="S7" s="243"/>
      <c r="T7" s="243"/>
      <c r="U7" s="243"/>
      <c r="V7" s="244"/>
    </row>
    <row r="8" spans="1:22" ht="45" customHeight="1" thickBot="1" x14ac:dyDescent="0.25">
      <c r="A8" s="242"/>
      <c r="B8" s="264" t="str">
        <f>'英語　短文　入力シート'!N12</f>
        <v>あなたはどこへ行きたいですか？</v>
      </c>
      <c r="C8" s="264"/>
      <c r="D8" s="264"/>
      <c r="E8" s="264"/>
      <c r="F8" s="264"/>
      <c r="G8" s="264"/>
      <c r="H8" s="264"/>
      <c r="I8" s="264"/>
      <c r="J8" s="264"/>
      <c r="K8" s="265"/>
      <c r="L8" s="242"/>
      <c r="M8" s="264" t="str">
        <f>'英語　短文　入力シート'!N13</f>
        <v>私は、イタリアに行きたいです。</v>
      </c>
      <c r="N8" s="264"/>
      <c r="O8" s="264"/>
      <c r="P8" s="264"/>
      <c r="Q8" s="264"/>
      <c r="R8" s="264"/>
      <c r="S8" s="264"/>
      <c r="T8" s="264"/>
      <c r="U8" s="264"/>
      <c r="V8" s="265"/>
    </row>
    <row r="9" spans="1:22" ht="67.5" customHeight="1" x14ac:dyDescent="0.2">
      <c r="A9" s="70"/>
      <c r="B9" s="237" t="str">
        <f>B7</f>
        <v>Where do you want to go?</v>
      </c>
      <c r="C9" s="237"/>
      <c r="D9" s="237"/>
      <c r="E9" s="237"/>
      <c r="F9" s="237"/>
      <c r="G9" s="237"/>
      <c r="H9" s="237"/>
      <c r="I9" s="237"/>
      <c r="J9" s="237"/>
      <c r="K9" s="238"/>
      <c r="L9" s="71"/>
      <c r="M9" s="237" t="str">
        <f>M7</f>
        <v>I want to go to Italy.</v>
      </c>
      <c r="N9" s="237"/>
      <c r="O9" s="237"/>
      <c r="P9" s="237"/>
      <c r="Q9" s="237"/>
      <c r="R9" s="237"/>
      <c r="S9" s="237"/>
      <c r="T9" s="237"/>
      <c r="U9" s="237"/>
      <c r="V9" s="238"/>
    </row>
    <row r="10" spans="1:22" ht="67.5" customHeight="1" thickBot="1" x14ac:dyDescent="0.25">
      <c r="A10" s="70"/>
      <c r="B10" s="239" t="str">
        <f>B7</f>
        <v>Where do you want to go?</v>
      </c>
      <c r="C10" s="239"/>
      <c r="D10" s="239"/>
      <c r="E10" s="239"/>
      <c r="F10" s="239"/>
      <c r="G10" s="239"/>
      <c r="H10" s="239"/>
      <c r="I10" s="239"/>
      <c r="J10" s="239"/>
      <c r="K10" s="240"/>
      <c r="L10" s="72"/>
      <c r="M10" s="239" t="str">
        <f>M7</f>
        <v>I want to go to Italy.</v>
      </c>
      <c r="N10" s="239"/>
      <c r="O10" s="239"/>
      <c r="P10" s="239"/>
      <c r="Q10" s="239"/>
      <c r="R10" s="239"/>
      <c r="S10" s="239"/>
      <c r="T10" s="239"/>
      <c r="U10" s="239"/>
      <c r="V10" s="240"/>
    </row>
    <row r="11" spans="1:22" ht="46" x14ac:dyDescent="1">
      <c r="A11" s="241">
        <f>'英語　短文　入力シート'!H14</f>
        <v>3</v>
      </c>
      <c r="B11" s="243" t="str">
        <f>'英語　短文　入力シート'!I14</f>
        <v>Why?</v>
      </c>
      <c r="C11" s="243"/>
      <c r="D11" s="243"/>
      <c r="E11" s="243"/>
      <c r="F11" s="243"/>
      <c r="G11" s="243"/>
      <c r="H11" s="243"/>
      <c r="I11" s="243"/>
      <c r="J11" s="243"/>
      <c r="K11" s="244"/>
      <c r="L11" s="241">
        <f>'英語　短文　入力シート'!H15</f>
        <v>4</v>
      </c>
      <c r="M11" s="243" t="str">
        <f>'英語　短文　入力シート'!I15</f>
        <v>Because I want to eat pizza.</v>
      </c>
      <c r="N11" s="243"/>
      <c r="O11" s="243"/>
      <c r="P11" s="243"/>
      <c r="Q11" s="243"/>
      <c r="R11" s="243"/>
      <c r="S11" s="243"/>
      <c r="T11" s="243"/>
      <c r="U11" s="243"/>
      <c r="V11" s="244"/>
    </row>
    <row r="12" spans="1:22" ht="45" customHeight="1" thickBot="1" x14ac:dyDescent="0.25">
      <c r="A12" s="242"/>
      <c r="B12" s="264" t="str">
        <f>'英語　短文　入力シート'!N14</f>
        <v>なぜですか？</v>
      </c>
      <c r="C12" s="264"/>
      <c r="D12" s="264"/>
      <c r="E12" s="264"/>
      <c r="F12" s="264"/>
      <c r="G12" s="264"/>
      <c r="H12" s="264"/>
      <c r="I12" s="264"/>
      <c r="J12" s="264"/>
      <c r="K12" s="265"/>
      <c r="L12" s="242"/>
      <c r="M12" s="264" t="str">
        <f>'英語　短文　入力シート'!N15</f>
        <v>なぜなら、私はピザを食べたいからです。</v>
      </c>
      <c r="N12" s="264"/>
      <c r="O12" s="264"/>
      <c r="P12" s="264"/>
      <c r="Q12" s="264"/>
      <c r="R12" s="264"/>
      <c r="S12" s="264"/>
      <c r="T12" s="264"/>
      <c r="U12" s="264"/>
      <c r="V12" s="265"/>
    </row>
    <row r="13" spans="1:22" ht="67.5" customHeight="1" x14ac:dyDescent="0.2">
      <c r="A13" s="70"/>
      <c r="B13" s="237" t="str">
        <f>B11</f>
        <v>Why?</v>
      </c>
      <c r="C13" s="237"/>
      <c r="D13" s="237"/>
      <c r="E13" s="237"/>
      <c r="F13" s="237"/>
      <c r="G13" s="237"/>
      <c r="H13" s="237"/>
      <c r="I13" s="237"/>
      <c r="J13" s="237"/>
      <c r="K13" s="238"/>
      <c r="L13" s="71"/>
      <c r="M13" s="237" t="str">
        <f>M11</f>
        <v>Because I want to eat pizza.</v>
      </c>
      <c r="N13" s="237"/>
      <c r="O13" s="237"/>
      <c r="P13" s="237"/>
      <c r="Q13" s="237"/>
      <c r="R13" s="237"/>
      <c r="S13" s="237"/>
      <c r="T13" s="237"/>
      <c r="U13" s="237"/>
      <c r="V13" s="238"/>
    </row>
    <row r="14" spans="1:22" ht="67.5" customHeight="1" thickBot="1" x14ac:dyDescent="0.25">
      <c r="A14" s="73"/>
      <c r="B14" s="245" t="str">
        <f>B11</f>
        <v>Why?</v>
      </c>
      <c r="C14" s="245"/>
      <c r="D14" s="245"/>
      <c r="E14" s="245"/>
      <c r="F14" s="245"/>
      <c r="G14" s="245"/>
      <c r="H14" s="245"/>
      <c r="I14" s="245"/>
      <c r="J14" s="245"/>
      <c r="K14" s="246"/>
      <c r="L14" s="74"/>
      <c r="M14" s="245" t="str">
        <f>M11</f>
        <v>Because I want to eat pizza.</v>
      </c>
      <c r="N14" s="245"/>
      <c r="O14" s="245"/>
      <c r="P14" s="245"/>
      <c r="Q14" s="245"/>
      <c r="R14" s="245"/>
      <c r="S14" s="245"/>
      <c r="T14" s="245"/>
      <c r="U14" s="245"/>
      <c r="V14" s="246"/>
    </row>
    <row r="15" spans="1:22" ht="3.75" customHeight="1" x14ac:dyDescent="0.2">
      <c r="A15" s="75"/>
      <c r="B15" s="76"/>
      <c r="C15" s="76"/>
      <c r="D15" s="76"/>
      <c r="E15" s="76"/>
      <c r="F15" s="76"/>
      <c r="G15" s="76"/>
      <c r="H15" s="76"/>
      <c r="I15" s="76"/>
      <c r="J15" s="76"/>
      <c r="K15" s="76"/>
      <c r="L15" s="76"/>
    </row>
    <row r="16" spans="1:22" ht="17.25" customHeight="1" x14ac:dyDescent="0.2">
      <c r="A16" s="235"/>
      <c r="B16" s="235"/>
      <c r="C16" s="235"/>
      <c r="D16" s="77"/>
      <c r="E16" s="77"/>
      <c r="F16" s="77"/>
      <c r="G16" s="77"/>
      <c r="H16" s="77"/>
      <c r="I16" s="77"/>
      <c r="J16" s="77"/>
      <c r="K16" s="77"/>
      <c r="L16" s="236" t="s">
        <v>21</v>
      </c>
      <c r="M16" s="236"/>
      <c r="N16" s="236"/>
      <c r="O16" s="236"/>
      <c r="P16" s="236"/>
      <c r="Q16" s="236"/>
      <c r="R16" s="236"/>
      <c r="S16" s="236"/>
      <c r="T16" s="236"/>
      <c r="U16" s="236"/>
      <c r="V16" s="236"/>
    </row>
    <row r="17" spans="1:22" ht="46" x14ac:dyDescent="0.2">
      <c r="A17" s="247" t="s">
        <v>26</v>
      </c>
      <c r="B17" s="247"/>
      <c r="C17" s="247"/>
      <c r="D17" s="247"/>
      <c r="E17" s="247"/>
      <c r="F17" s="247"/>
      <c r="G17" s="78"/>
      <c r="H17" s="78"/>
      <c r="I17" s="78"/>
      <c r="J17" s="78"/>
      <c r="K17" s="78"/>
      <c r="L17" s="77"/>
      <c r="U17" s="248" t="str">
        <f>U1</f>
        <v>No.40</v>
      </c>
      <c r="V17" s="248"/>
    </row>
    <row r="18" spans="1:22" ht="5.25" customHeight="1" x14ac:dyDescent="0.2">
      <c r="A18" s="79"/>
      <c r="B18" s="79"/>
      <c r="C18" s="79"/>
      <c r="D18" s="78"/>
      <c r="E18" s="78"/>
      <c r="F18" s="78"/>
      <c r="G18" s="78"/>
      <c r="H18" s="78"/>
      <c r="I18" s="78"/>
      <c r="J18" s="78"/>
      <c r="K18" s="78"/>
      <c r="L18" s="77"/>
    </row>
    <row r="19" spans="1:22" ht="30" x14ac:dyDescent="0.2">
      <c r="A19" s="266" t="s">
        <v>39</v>
      </c>
      <c r="B19" s="266"/>
      <c r="C19" s="266"/>
      <c r="D19" s="266"/>
      <c r="E19" s="266"/>
      <c r="F19" s="266"/>
      <c r="G19" s="266"/>
      <c r="H19" s="266"/>
      <c r="I19" s="266"/>
      <c r="J19" s="266"/>
      <c r="K19" s="266"/>
      <c r="L19" s="266"/>
      <c r="M19" s="266"/>
      <c r="N19" s="266"/>
      <c r="O19" s="266"/>
      <c r="P19" s="266"/>
      <c r="Q19" s="266"/>
      <c r="R19" s="266"/>
      <c r="S19" s="266"/>
      <c r="T19" s="266"/>
      <c r="U19" s="266"/>
      <c r="V19" s="266"/>
    </row>
    <row r="20" spans="1:22" ht="6" customHeight="1" x14ac:dyDescent="0.2"/>
    <row r="21" spans="1:22" ht="26" thickBot="1" x14ac:dyDescent="0.25">
      <c r="A21" s="81">
        <f>'英語　短文　入力シート'!H12</f>
        <v>1</v>
      </c>
      <c r="B21" s="250" t="str">
        <f>VLOOKUP('英語　短文　入力シート'!Q19,'英語　短文　入力シート'!H12:R15,7)</f>
        <v>私は、イタリアに行きたいです。</v>
      </c>
      <c r="C21" s="250"/>
      <c r="D21" s="250"/>
      <c r="E21" s="250"/>
      <c r="F21" s="250"/>
      <c r="G21" s="250"/>
      <c r="H21" s="250"/>
      <c r="I21" s="250"/>
      <c r="J21" s="250"/>
      <c r="K21" s="250"/>
      <c r="L21" s="250"/>
      <c r="M21" s="250"/>
      <c r="N21" s="250"/>
      <c r="O21" s="250"/>
      <c r="P21" s="250"/>
      <c r="Q21" s="250"/>
      <c r="R21" s="250"/>
      <c r="S21" s="250"/>
      <c r="T21" s="250"/>
      <c r="U21" s="250"/>
      <c r="V21" s="250"/>
    </row>
    <row r="22" spans="1:22" ht="36" x14ac:dyDescent="0.2">
      <c r="A22" s="43" t="s">
        <v>22</v>
      </c>
      <c r="B22" s="267" t="str">
        <f ca="1">'英語　短文　入力シート'!AX87</f>
        <v>Italy</v>
      </c>
      <c r="C22" s="268"/>
      <c r="D22" s="268"/>
      <c r="E22" s="268"/>
      <c r="F22" s="269"/>
      <c r="G22" s="270" t="str">
        <f ca="1">'英語　短文　入力シート'!AX88</f>
        <v>to</v>
      </c>
      <c r="H22" s="268"/>
      <c r="I22" s="268"/>
      <c r="J22" s="268"/>
      <c r="K22" s="269"/>
      <c r="L22" s="270" t="str">
        <f ca="1">'英語　短文　入力シート'!AX89</f>
        <v>want</v>
      </c>
      <c r="M22" s="268"/>
      <c r="N22" s="268"/>
      <c r="O22" s="268"/>
      <c r="P22" s="269"/>
      <c r="Q22" s="270" t="str">
        <f ca="1">'英語　短文　入力シート'!AX90</f>
        <v>go</v>
      </c>
      <c r="R22" s="268"/>
      <c r="S22" s="268"/>
      <c r="T22" s="268"/>
      <c r="U22" s="271"/>
    </row>
    <row r="23" spans="1:22" ht="36" x14ac:dyDescent="0.2">
      <c r="A23" s="43" t="s">
        <v>22</v>
      </c>
      <c r="B23" s="272" t="str">
        <f ca="1">'英語　短文　入力シート'!AX91</f>
        <v>to</v>
      </c>
      <c r="C23" s="273"/>
      <c r="D23" s="273"/>
      <c r="E23" s="273"/>
      <c r="F23" s="274"/>
      <c r="G23" s="275" t="str">
        <f ca="1">'英語　短文　入力シート'!AX92</f>
        <v>I</v>
      </c>
      <c r="H23" s="273"/>
      <c r="I23" s="273"/>
      <c r="J23" s="273"/>
      <c r="K23" s="274"/>
      <c r="L23" s="275" t="str">
        <f ca="1">'英語　短文　入力シート'!AX93</f>
        <v/>
      </c>
      <c r="M23" s="273"/>
      <c r="N23" s="273"/>
      <c r="O23" s="273"/>
      <c r="P23" s="274"/>
      <c r="Q23" s="275" t="str">
        <f ca="1">'英語　短文　入力シート'!AX94</f>
        <v/>
      </c>
      <c r="R23" s="273"/>
      <c r="S23" s="273"/>
      <c r="T23" s="273"/>
      <c r="U23" s="276"/>
    </row>
    <row r="24" spans="1:22" ht="36.5" thickBot="1" x14ac:dyDescent="0.25">
      <c r="A24" s="43" t="s">
        <v>22</v>
      </c>
      <c r="B24" s="277" t="str">
        <f ca="1">'英語　短文　入力シート'!AX95</f>
        <v/>
      </c>
      <c r="C24" s="278"/>
      <c r="D24" s="278"/>
      <c r="E24" s="278"/>
      <c r="F24" s="279"/>
      <c r="G24" s="280" t="str">
        <f ca="1">'英語　短文　入力シート'!AX96</f>
        <v/>
      </c>
      <c r="H24" s="278"/>
      <c r="I24" s="278"/>
      <c r="J24" s="278"/>
      <c r="K24" s="279"/>
      <c r="L24" s="280" t="str">
        <f ca="1">'英語　短文　入力シート'!AX97</f>
        <v/>
      </c>
      <c r="M24" s="278"/>
      <c r="N24" s="278"/>
      <c r="O24" s="278"/>
      <c r="P24" s="279"/>
      <c r="Q24" s="280" t="str">
        <f ca="1">'英語　短文　入力シート'!AX98</f>
        <v/>
      </c>
      <c r="R24" s="278"/>
      <c r="S24" s="278"/>
      <c r="T24" s="278"/>
      <c r="U24" s="281"/>
    </row>
    <row r="25" spans="1:22" ht="13.5" customHeight="1" x14ac:dyDescent="0.2">
      <c r="B25" s="282"/>
      <c r="C25" s="282"/>
      <c r="D25" s="282"/>
      <c r="E25" s="282"/>
      <c r="F25" s="282"/>
      <c r="G25" s="282"/>
      <c r="H25" s="282"/>
      <c r="I25" s="282"/>
      <c r="J25" s="282"/>
      <c r="K25" s="282"/>
      <c r="L25" s="282"/>
      <c r="M25" s="282"/>
      <c r="N25" s="282"/>
      <c r="O25" s="282"/>
      <c r="P25" s="282"/>
      <c r="Q25" s="282"/>
      <c r="R25" s="282"/>
      <c r="S25" s="282"/>
      <c r="T25" s="282"/>
      <c r="U25" s="282"/>
    </row>
    <row r="26" spans="1:22" ht="19" x14ac:dyDescent="0.2">
      <c r="B26" s="283" t="s">
        <v>128</v>
      </c>
      <c r="C26" s="283"/>
      <c r="D26" s="283"/>
      <c r="E26" s="283"/>
      <c r="F26" s="283"/>
      <c r="G26" s="283"/>
      <c r="H26" s="283"/>
      <c r="I26" s="283"/>
      <c r="J26" s="283"/>
      <c r="K26" s="283"/>
      <c r="L26" s="283"/>
      <c r="M26" s="283"/>
      <c r="N26" s="283"/>
      <c r="O26" s="283"/>
      <c r="P26" s="283"/>
      <c r="Q26" s="283"/>
      <c r="R26" s="283"/>
      <c r="S26" s="283"/>
      <c r="T26" s="283"/>
      <c r="U26" s="283"/>
    </row>
    <row r="27" spans="1:22" ht="78" customHeight="1" x14ac:dyDescent="0.2">
      <c r="A27" s="256" t="str">
        <f>'英語　短文　入力シート'!AB79</f>
        <v xml:space="preserve">                                                .</v>
      </c>
      <c r="B27" s="256"/>
      <c r="C27" s="256"/>
      <c r="D27" s="256"/>
      <c r="E27" s="256"/>
      <c r="F27" s="256"/>
      <c r="G27" s="256"/>
      <c r="H27" s="256"/>
      <c r="I27" s="256"/>
      <c r="J27" s="256"/>
      <c r="K27" s="256"/>
      <c r="L27" s="256"/>
      <c r="M27" s="256"/>
      <c r="N27" s="256"/>
      <c r="O27" s="256"/>
      <c r="P27" s="256"/>
      <c r="Q27" s="256"/>
      <c r="R27" s="256"/>
      <c r="S27" s="256"/>
      <c r="T27" s="256"/>
      <c r="U27" s="256"/>
      <c r="V27" s="256"/>
    </row>
    <row r="28" spans="1:22" ht="26" thickBot="1" x14ac:dyDescent="0.25">
      <c r="A28" s="82">
        <f>'英語　短文　入力シート'!H13</f>
        <v>2</v>
      </c>
      <c r="B28" s="250" t="str">
        <f>VLOOKUP('英語　短文　入力シート'!Q20,'英語　短文　入力シート'!H12:R15,7)</f>
        <v>なぜなら、私はピザを食べたいからです。</v>
      </c>
      <c r="C28" s="250"/>
      <c r="D28" s="250"/>
      <c r="E28" s="250"/>
      <c r="F28" s="250"/>
      <c r="G28" s="250"/>
      <c r="H28" s="250"/>
      <c r="I28" s="250"/>
      <c r="J28" s="250"/>
      <c r="K28" s="250"/>
      <c r="L28" s="250"/>
      <c r="M28" s="250"/>
      <c r="N28" s="250"/>
      <c r="O28" s="250"/>
      <c r="P28" s="250"/>
      <c r="Q28" s="250"/>
      <c r="R28" s="250"/>
      <c r="S28" s="250"/>
      <c r="T28" s="250"/>
      <c r="U28" s="250"/>
      <c r="V28" s="250"/>
    </row>
    <row r="29" spans="1:22" ht="36" x14ac:dyDescent="0.2">
      <c r="A29" s="43" t="s">
        <v>22</v>
      </c>
      <c r="B29" s="284" t="str">
        <f ca="1">'英語　短文　入力シート'!AX101</f>
        <v>I</v>
      </c>
      <c r="C29" s="285"/>
      <c r="D29" s="285"/>
      <c r="E29" s="285"/>
      <c r="F29" s="285"/>
      <c r="G29" s="285" t="str">
        <f ca="1">'英語　短文　入力シート'!AX102</f>
        <v>eat</v>
      </c>
      <c r="H29" s="285"/>
      <c r="I29" s="285"/>
      <c r="J29" s="285"/>
      <c r="K29" s="285"/>
      <c r="L29" s="285" t="str">
        <f ca="1">'英語　短文　入力シート'!AX103</f>
        <v>to</v>
      </c>
      <c r="M29" s="285"/>
      <c r="N29" s="285"/>
      <c r="O29" s="285"/>
      <c r="P29" s="285"/>
      <c r="Q29" s="285" t="str">
        <f ca="1">'英語　短文　入力シート'!AX104</f>
        <v>Because</v>
      </c>
      <c r="R29" s="285"/>
      <c r="S29" s="285"/>
      <c r="T29" s="285"/>
      <c r="U29" s="286"/>
    </row>
    <row r="30" spans="1:22" ht="36" x14ac:dyDescent="0.2">
      <c r="A30" s="43" t="s">
        <v>22</v>
      </c>
      <c r="B30" s="287" t="str">
        <f ca="1">'英語　短文　入力シート'!AX105</f>
        <v>pizza</v>
      </c>
      <c r="C30" s="288"/>
      <c r="D30" s="288"/>
      <c r="E30" s="288"/>
      <c r="F30" s="288"/>
      <c r="G30" s="288" t="str">
        <f ca="1">'英語　短文　入力シート'!AX106</f>
        <v>want</v>
      </c>
      <c r="H30" s="288"/>
      <c r="I30" s="288"/>
      <c r="J30" s="288"/>
      <c r="K30" s="288"/>
      <c r="L30" s="288" t="str">
        <f ca="1">'英語　短文　入力シート'!AX107</f>
        <v/>
      </c>
      <c r="M30" s="288"/>
      <c r="N30" s="288"/>
      <c r="O30" s="288"/>
      <c r="P30" s="288"/>
      <c r="Q30" s="288" t="str">
        <f ca="1">'英語　短文　入力シート'!AX108</f>
        <v/>
      </c>
      <c r="R30" s="288"/>
      <c r="S30" s="288"/>
      <c r="T30" s="288"/>
      <c r="U30" s="289"/>
    </row>
    <row r="31" spans="1:22" ht="36.5" thickBot="1" x14ac:dyDescent="0.25">
      <c r="A31" s="43" t="s">
        <v>22</v>
      </c>
      <c r="B31" s="290" t="str">
        <f ca="1">'英語　短文　入力シート'!AX109</f>
        <v/>
      </c>
      <c r="C31" s="291"/>
      <c r="D31" s="291"/>
      <c r="E31" s="291"/>
      <c r="F31" s="291"/>
      <c r="G31" s="291" t="str">
        <f ca="1">'英語　短文　入力シート'!AX110</f>
        <v/>
      </c>
      <c r="H31" s="291"/>
      <c r="I31" s="291"/>
      <c r="J31" s="291"/>
      <c r="K31" s="291"/>
      <c r="L31" s="291" t="str">
        <f ca="1">'英語　短文　入力シート'!AX111</f>
        <v/>
      </c>
      <c r="M31" s="291"/>
      <c r="N31" s="291"/>
      <c r="O31" s="291"/>
      <c r="P31" s="291"/>
      <c r="Q31" s="291" t="str">
        <f ca="1">'英語　短文　入力シート'!AX112</f>
        <v/>
      </c>
      <c r="R31" s="291"/>
      <c r="S31" s="291"/>
      <c r="T31" s="291"/>
      <c r="U31" s="292"/>
    </row>
    <row r="32" spans="1:22" ht="11.25" customHeight="1" x14ac:dyDescent="0.2">
      <c r="B32" s="282"/>
      <c r="C32" s="282"/>
      <c r="D32" s="282"/>
      <c r="E32" s="282"/>
      <c r="F32" s="282"/>
      <c r="G32" s="282"/>
      <c r="H32" s="282"/>
      <c r="I32" s="282"/>
      <c r="J32" s="282"/>
      <c r="K32" s="282"/>
      <c r="L32" s="282"/>
      <c r="M32" s="282"/>
      <c r="N32" s="282"/>
      <c r="O32" s="282"/>
      <c r="P32" s="282"/>
      <c r="Q32" s="282"/>
      <c r="R32" s="282"/>
      <c r="S32" s="282"/>
      <c r="T32" s="282"/>
      <c r="U32" s="282"/>
    </row>
    <row r="33" spans="1:22" ht="19" x14ac:dyDescent="0.2">
      <c r="B33" s="283" t="s">
        <v>128</v>
      </c>
      <c r="C33" s="283"/>
      <c r="D33" s="283"/>
      <c r="E33" s="283"/>
      <c r="F33" s="283"/>
      <c r="G33" s="283"/>
      <c r="H33" s="283"/>
      <c r="I33" s="283"/>
      <c r="J33" s="283"/>
      <c r="K33" s="283"/>
      <c r="L33" s="283"/>
      <c r="M33" s="283"/>
      <c r="N33" s="283"/>
      <c r="O33" s="283"/>
      <c r="P33" s="283"/>
      <c r="Q33" s="283"/>
      <c r="R33" s="283"/>
      <c r="S33" s="283"/>
      <c r="T33" s="283"/>
      <c r="U33" s="283"/>
    </row>
    <row r="34" spans="1:22" ht="78" customHeight="1" x14ac:dyDescent="0.2">
      <c r="A34" s="256" t="str">
        <f>'英語　短文　入力シート'!AB80</f>
        <v xml:space="preserve">                                                .</v>
      </c>
      <c r="B34" s="256"/>
      <c r="C34" s="256"/>
      <c r="D34" s="256"/>
      <c r="E34" s="256"/>
      <c r="F34" s="256"/>
      <c r="G34" s="256"/>
      <c r="H34" s="256"/>
      <c r="I34" s="256"/>
      <c r="J34" s="256"/>
      <c r="K34" s="256"/>
      <c r="L34" s="256"/>
      <c r="M34" s="256"/>
      <c r="N34" s="256"/>
      <c r="O34" s="256"/>
      <c r="P34" s="256"/>
      <c r="Q34" s="256"/>
      <c r="R34" s="256"/>
      <c r="S34" s="256"/>
      <c r="T34" s="256"/>
      <c r="U34" s="256"/>
      <c r="V34" s="256"/>
    </row>
    <row r="36" spans="1:22" x14ac:dyDescent="0.2">
      <c r="A36" s="43" t="s">
        <v>27</v>
      </c>
      <c r="B36" s="257"/>
      <c r="C36" s="257"/>
      <c r="D36" s="257"/>
      <c r="E36" s="257"/>
      <c r="F36" s="257"/>
      <c r="G36" s="257"/>
      <c r="H36" s="257"/>
      <c r="I36" s="257"/>
      <c r="J36" s="257"/>
      <c r="K36" s="257"/>
      <c r="L36" s="257"/>
      <c r="M36" s="257"/>
      <c r="N36" s="257"/>
      <c r="O36" s="257"/>
      <c r="P36" s="257"/>
      <c r="Q36" s="257"/>
      <c r="R36" s="257"/>
      <c r="S36" s="257"/>
      <c r="T36" s="257"/>
      <c r="U36" s="257"/>
    </row>
    <row r="39" spans="1:22" x14ac:dyDescent="0.2">
      <c r="V39" s="43" t="s">
        <v>22</v>
      </c>
    </row>
  </sheetData>
  <sheetProtection algorithmName="SHA-512" hashValue="dUr4VLzime2xWdIleb6I43ev7DpakrC5FnlCW7jSx4zql1ag1qK3jDo9R+7qyVO6NOKUPdChfu6AdeSFNIQpWw==" saltValue="llNAuEevouT4/vf2VN1XPg==" spinCount="100000" sheet="1" objects="1" formatColumns="0" formatRows="0" selectLockedCells="1" selectUnlockedCells="1"/>
  <mergeCells count="63">
    <mergeCell ref="B32:U32"/>
    <mergeCell ref="B33:U33"/>
    <mergeCell ref="A34:V34"/>
    <mergeCell ref="B36:U36"/>
    <mergeCell ref="B30:F30"/>
    <mergeCell ref="G30:K30"/>
    <mergeCell ref="L30:P30"/>
    <mergeCell ref="Q30:U30"/>
    <mergeCell ref="B31:F31"/>
    <mergeCell ref="G31:K31"/>
    <mergeCell ref="L31:P31"/>
    <mergeCell ref="Q31:U31"/>
    <mergeCell ref="B25:U25"/>
    <mergeCell ref="B26:U26"/>
    <mergeCell ref="A27:V27"/>
    <mergeCell ref="B28:V28"/>
    <mergeCell ref="B29:F29"/>
    <mergeCell ref="G29:K29"/>
    <mergeCell ref="L29:P29"/>
    <mergeCell ref="Q29:U29"/>
    <mergeCell ref="B23:F23"/>
    <mergeCell ref="G23:K23"/>
    <mergeCell ref="L23:P23"/>
    <mergeCell ref="Q23:U23"/>
    <mergeCell ref="B24:F24"/>
    <mergeCell ref="G24:K24"/>
    <mergeCell ref="L24:P24"/>
    <mergeCell ref="Q24:U24"/>
    <mergeCell ref="A17:F17"/>
    <mergeCell ref="U17:V17"/>
    <mergeCell ref="A19:V19"/>
    <mergeCell ref="B21:V21"/>
    <mergeCell ref="B22:F22"/>
    <mergeCell ref="G22:K22"/>
    <mergeCell ref="L22:P22"/>
    <mergeCell ref="Q22:U22"/>
    <mergeCell ref="M12:V12"/>
    <mergeCell ref="B13:K13"/>
    <mergeCell ref="M13:V13"/>
    <mergeCell ref="B14:K14"/>
    <mergeCell ref="M14:V14"/>
    <mergeCell ref="A16:C16"/>
    <mergeCell ref="L16:V16"/>
    <mergeCell ref="M8:V8"/>
    <mergeCell ref="B9:K9"/>
    <mergeCell ref="M9:V9"/>
    <mergeCell ref="B10:K10"/>
    <mergeCell ref="M10:V10"/>
    <mergeCell ref="A11:A12"/>
    <mergeCell ref="B11:K11"/>
    <mergeCell ref="L11:L12"/>
    <mergeCell ref="M11:V11"/>
    <mergeCell ref="B12:K12"/>
    <mergeCell ref="A7:A8"/>
    <mergeCell ref="B7:K7"/>
    <mergeCell ref="L7:L8"/>
    <mergeCell ref="M7:V7"/>
    <mergeCell ref="B8:K8"/>
    <mergeCell ref="A1:Q1"/>
    <mergeCell ref="U1:V1"/>
    <mergeCell ref="F3:L3"/>
    <mergeCell ref="M3:V3"/>
    <mergeCell ref="A5:N5"/>
  </mergeCells>
  <phoneticPr fontId="1"/>
  <printOptions horizontalCentered="1" verticalCentered="1"/>
  <pageMargins left="0.43307086614173229" right="0.43307086614173229" top="0.35433070866141736" bottom="0.15748031496062992" header="0.31496062992125984" footer="0.31496062992125984"/>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B050"/>
  </sheetPr>
  <dimension ref="A1:V36"/>
  <sheetViews>
    <sheetView showZeros="0" zoomScale="70" zoomScaleNormal="70" workbookViewId="0">
      <selection activeCell="M12" sqref="M12:V12"/>
    </sheetView>
  </sheetViews>
  <sheetFormatPr defaultColWidth="6.26953125" defaultRowHeight="13" x14ac:dyDescent="0.2"/>
  <cols>
    <col min="1" max="16384" width="6.26953125" style="43"/>
  </cols>
  <sheetData>
    <row r="1" spans="1:22" ht="31.5" customHeight="1" x14ac:dyDescent="0.2">
      <c r="A1" s="229" t="str">
        <f>'英語　短文　入力シート'!I5</f>
        <v>英語の文に慣れ親しもう☆</v>
      </c>
      <c r="B1" s="229"/>
      <c r="C1" s="229"/>
      <c r="D1" s="229"/>
      <c r="E1" s="229"/>
      <c r="F1" s="229"/>
      <c r="G1" s="229"/>
      <c r="H1" s="229"/>
      <c r="I1" s="229"/>
      <c r="J1" s="229"/>
      <c r="K1" s="229"/>
      <c r="L1" s="229"/>
      <c r="M1" s="229"/>
      <c r="N1" s="229"/>
      <c r="O1" s="229"/>
      <c r="P1" s="229"/>
      <c r="Q1" s="229"/>
      <c r="U1" s="230" t="str">
        <f>'英語　短文　入力シート'!D10</f>
        <v>No.40</v>
      </c>
      <c r="V1" s="230"/>
    </row>
    <row r="2" spans="1:22" ht="6.75" customHeight="1" x14ac:dyDescent="0.2">
      <c r="A2" s="63"/>
      <c r="B2" s="63"/>
      <c r="C2" s="63"/>
      <c r="D2" s="63"/>
      <c r="E2" s="63"/>
      <c r="F2" s="63"/>
      <c r="G2" s="63"/>
      <c r="H2" s="63"/>
      <c r="I2" s="63"/>
      <c r="J2" s="63"/>
      <c r="K2" s="63"/>
      <c r="L2" s="63"/>
      <c r="M2" s="63"/>
      <c r="N2" s="63"/>
      <c r="O2" s="63"/>
      <c r="P2" s="63"/>
      <c r="Q2" s="63"/>
      <c r="U2" s="64"/>
      <c r="V2" s="64"/>
    </row>
    <row r="3" spans="1:22" ht="54.75" customHeight="1" x14ac:dyDescent="0.2">
      <c r="A3" s="65"/>
      <c r="B3" s="65"/>
      <c r="F3" s="231" t="str">
        <f>'英語　短文　入力シート'!BK5</f>
        <v>Grade     Class     No.     Name</v>
      </c>
      <c r="G3" s="231"/>
      <c r="H3" s="231"/>
      <c r="I3" s="231"/>
      <c r="J3" s="231"/>
      <c r="K3" s="231"/>
      <c r="L3" s="231"/>
      <c r="M3" s="232" t="s">
        <v>20</v>
      </c>
      <c r="N3" s="233"/>
      <c r="O3" s="233"/>
      <c r="P3" s="233"/>
      <c r="Q3" s="233"/>
      <c r="R3" s="233"/>
      <c r="S3" s="233"/>
      <c r="T3" s="233"/>
      <c r="U3" s="233"/>
      <c r="V3" s="233"/>
    </row>
    <row r="4" spans="1:22" ht="4.5" customHeight="1" x14ac:dyDescent="0.2">
      <c r="A4" s="65"/>
      <c r="B4" s="65"/>
      <c r="F4" s="66"/>
      <c r="G4" s="66"/>
      <c r="H4" s="66"/>
      <c r="I4" s="66"/>
      <c r="J4" s="66"/>
      <c r="K4" s="66"/>
      <c r="L4" s="66"/>
      <c r="M4" s="67"/>
      <c r="N4" s="68"/>
      <c r="O4" s="68"/>
      <c r="P4" s="68"/>
      <c r="Q4" s="68"/>
      <c r="R4" s="68"/>
      <c r="S4" s="68"/>
      <c r="T4" s="68"/>
      <c r="U4" s="68"/>
      <c r="V4" s="68"/>
    </row>
    <row r="5" spans="1:22" ht="23.5" x14ac:dyDescent="0.2">
      <c r="A5" s="234" t="str">
        <f>'英語　短文　入力シート'!I9</f>
        <v>１、例にならって、短文をなぞってみよう！</v>
      </c>
      <c r="B5" s="234"/>
      <c r="C5" s="234"/>
      <c r="D5" s="234"/>
      <c r="E5" s="234"/>
      <c r="F5" s="234"/>
      <c r="G5" s="234"/>
      <c r="H5" s="234"/>
      <c r="I5" s="234"/>
      <c r="J5" s="234"/>
      <c r="K5" s="234"/>
      <c r="L5" s="234"/>
      <c r="M5" s="234"/>
      <c r="N5" s="234"/>
      <c r="V5" s="69"/>
    </row>
    <row r="6" spans="1:22" ht="6.75" customHeight="1" thickBot="1" x14ac:dyDescent="0.25"/>
    <row r="7" spans="1:22" ht="46" x14ac:dyDescent="1">
      <c r="A7" s="293">
        <f>'英語　短文　入力シート'!H12</f>
        <v>1</v>
      </c>
      <c r="B7" s="243" t="str">
        <f>'英語　短文　入力シート'!I12</f>
        <v>Where do you want to go?</v>
      </c>
      <c r="C7" s="243"/>
      <c r="D7" s="243"/>
      <c r="E7" s="243"/>
      <c r="F7" s="243"/>
      <c r="G7" s="243"/>
      <c r="H7" s="243"/>
      <c r="I7" s="243"/>
      <c r="J7" s="243"/>
      <c r="K7" s="244"/>
      <c r="L7" s="293">
        <f>'英語　短文　入力シート'!H13</f>
        <v>2</v>
      </c>
      <c r="M7" s="243" t="str">
        <f>'英語　短文　入力シート'!I13</f>
        <v>I want to go to Italy.</v>
      </c>
      <c r="N7" s="243"/>
      <c r="O7" s="243"/>
      <c r="P7" s="243"/>
      <c r="Q7" s="243"/>
      <c r="R7" s="243"/>
      <c r="S7" s="243"/>
      <c r="T7" s="243"/>
      <c r="U7" s="243"/>
      <c r="V7" s="244"/>
    </row>
    <row r="8" spans="1:22" ht="45" customHeight="1" thickBot="1" x14ac:dyDescent="0.25">
      <c r="A8" s="294"/>
      <c r="B8" s="227" t="str">
        <f>'英語　短文　入力シート'!N12</f>
        <v>あなたはどこへ行きたいですか？</v>
      </c>
      <c r="C8" s="227"/>
      <c r="D8" s="227"/>
      <c r="E8" s="227"/>
      <c r="F8" s="227"/>
      <c r="G8" s="227"/>
      <c r="H8" s="227"/>
      <c r="I8" s="227"/>
      <c r="J8" s="227"/>
      <c r="K8" s="228"/>
      <c r="L8" s="294"/>
      <c r="M8" s="227" t="str">
        <f>'英語　短文　入力シート'!N13</f>
        <v>私は、イタリアに行きたいです。</v>
      </c>
      <c r="N8" s="227"/>
      <c r="O8" s="227"/>
      <c r="P8" s="227"/>
      <c r="Q8" s="227"/>
      <c r="R8" s="227"/>
      <c r="S8" s="227"/>
      <c r="T8" s="227"/>
      <c r="U8" s="227"/>
      <c r="V8" s="228"/>
    </row>
    <row r="9" spans="1:22" ht="67.5" customHeight="1" x14ac:dyDescent="0.2">
      <c r="A9" s="70"/>
      <c r="B9" s="237" t="str">
        <f>B7</f>
        <v>Where do you want to go?</v>
      </c>
      <c r="C9" s="237"/>
      <c r="D9" s="237"/>
      <c r="E9" s="237"/>
      <c r="F9" s="237"/>
      <c r="G9" s="237"/>
      <c r="H9" s="237"/>
      <c r="I9" s="237"/>
      <c r="J9" s="237"/>
      <c r="K9" s="238"/>
      <c r="L9" s="71"/>
      <c r="M9" s="237" t="str">
        <f>M7</f>
        <v>I want to go to Italy.</v>
      </c>
      <c r="N9" s="237"/>
      <c r="O9" s="237"/>
      <c r="P9" s="237"/>
      <c r="Q9" s="237"/>
      <c r="R9" s="237"/>
      <c r="S9" s="237"/>
      <c r="T9" s="237"/>
      <c r="U9" s="237"/>
      <c r="V9" s="238"/>
    </row>
    <row r="10" spans="1:22" ht="67.5" customHeight="1" thickBot="1" x14ac:dyDescent="0.25">
      <c r="A10" s="70"/>
      <c r="B10" s="239" t="str">
        <f>B7</f>
        <v>Where do you want to go?</v>
      </c>
      <c r="C10" s="239"/>
      <c r="D10" s="239"/>
      <c r="E10" s="239"/>
      <c r="F10" s="239"/>
      <c r="G10" s="239"/>
      <c r="H10" s="239"/>
      <c r="I10" s="239"/>
      <c r="J10" s="239"/>
      <c r="K10" s="240"/>
      <c r="L10" s="72"/>
      <c r="M10" s="239" t="str">
        <f>M7</f>
        <v>I want to go to Italy.</v>
      </c>
      <c r="N10" s="239"/>
      <c r="O10" s="239"/>
      <c r="P10" s="239"/>
      <c r="Q10" s="239"/>
      <c r="R10" s="239"/>
      <c r="S10" s="239"/>
      <c r="T10" s="239"/>
      <c r="U10" s="239"/>
      <c r="V10" s="240"/>
    </row>
    <row r="11" spans="1:22" ht="46" x14ac:dyDescent="1">
      <c r="A11" s="293">
        <f>'英語　短文　入力シート'!H14</f>
        <v>3</v>
      </c>
      <c r="B11" s="243" t="str">
        <f>'英語　短文　入力シート'!I14</f>
        <v>Why?</v>
      </c>
      <c r="C11" s="243"/>
      <c r="D11" s="243"/>
      <c r="E11" s="243"/>
      <c r="F11" s="243"/>
      <c r="G11" s="243"/>
      <c r="H11" s="243"/>
      <c r="I11" s="243"/>
      <c r="J11" s="243"/>
      <c r="K11" s="244"/>
      <c r="L11" s="293">
        <f>'英語　短文　入力シート'!H15</f>
        <v>4</v>
      </c>
      <c r="M11" s="243" t="str">
        <f>'英語　短文　入力シート'!I15</f>
        <v>Because I want to eat pizza.</v>
      </c>
      <c r="N11" s="243"/>
      <c r="O11" s="243"/>
      <c r="P11" s="243"/>
      <c r="Q11" s="243"/>
      <c r="R11" s="243"/>
      <c r="S11" s="243"/>
      <c r="T11" s="243"/>
      <c r="U11" s="243"/>
      <c r="V11" s="244"/>
    </row>
    <row r="12" spans="1:22" ht="45" customHeight="1" thickBot="1" x14ac:dyDescent="0.25">
      <c r="A12" s="294"/>
      <c r="B12" s="227" t="str">
        <f>'英語　短文　入力シート'!N14</f>
        <v>なぜですか？</v>
      </c>
      <c r="C12" s="227"/>
      <c r="D12" s="227"/>
      <c r="E12" s="227"/>
      <c r="F12" s="227"/>
      <c r="G12" s="227"/>
      <c r="H12" s="227"/>
      <c r="I12" s="227"/>
      <c r="J12" s="227"/>
      <c r="K12" s="228"/>
      <c r="L12" s="294"/>
      <c r="M12" s="227" t="str">
        <f>'英語　短文　入力シート'!N15</f>
        <v>なぜなら、私はピザを食べたいからです。</v>
      </c>
      <c r="N12" s="227"/>
      <c r="O12" s="227"/>
      <c r="P12" s="227"/>
      <c r="Q12" s="227"/>
      <c r="R12" s="227"/>
      <c r="S12" s="227"/>
      <c r="T12" s="227"/>
      <c r="U12" s="227"/>
      <c r="V12" s="228"/>
    </row>
    <row r="13" spans="1:22" ht="67.5" customHeight="1" x14ac:dyDescent="0.2">
      <c r="A13" s="70"/>
      <c r="B13" s="237" t="str">
        <f>B11</f>
        <v>Why?</v>
      </c>
      <c r="C13" s="237"/>
      <c r="D13" s="237"/>
      <c r="E13" s="237"/>
      <c r="F13" s="237"/>
      <c r="G13" s="237"/>
      <c r="H13" s="237"/>
      <c r="I13" s="237"/>
      <c r="J13" s="237"/>
      <c r="K13" s="238"/>
      <c r="L13" s="71"/>
      <c r="M13" s="237" t="str">
        <f>M11</f>
        <v>Because I want to eat pizza.</v>
      </c>
      <c r="N13" s="237"/>
      <c r="O13" s="237"/>
      <c r="P13" s="237"/>
      <c r="Q13" s="237"/>
      <c r="R13" s="237"/>
      <c r="S13" s="237"/>
      <c r="T13" s="237"/>
      <c r="U13" s="237"/>
      <c r="V13" s="238"/>
    </row>
    <row r="14" spans="1:22" ht="67.5" customHeight="1" thickBot="1" x14ac:dyDescent="0.25">
      <c r="A14" s="73"/>
      <c r="B14" s="245" t="str">
        <f>B11</f>
        <v>Why?</v>
      </c>
      <c r="C14" s="245"/>
      <c r="D14" s="245"/>
      <c r="E14" s="245"/>
      <c r="F14" s="245"/>
      <c r="G14" s="245"/>
      <c r="H14" s="245"/>
      <c r="I14" s="245"/>
      <c r="J14" s="245"/>
      <c r="K14" s="246"/>
      <c r="L14" s="74"/>
      <c r="M14" s="245" t="str">
        <f>M11</f>
        <v>Because I want to eat pizza.</v>
      </c>
      <c r="N14" s="245"/>
      <c r="O14" s="245"/>
      <c r="P14" s="245"/>
      <c r="Q14" s="245"/>
      <c r="R14" s="245"/>
      <c r="S14" s="245"/>
      <c r="T14" s="245"/>
      <c r="U14" s="245"/>
      <c r="V14" s="246"/>
    </row>
    <row r="15" spans="1:22" ht="3.75" customHeight="1" x14ac:dyDescent="0.2">
      <c r="A15" s="75"/>
      <c r="B15" s="76"/>
      <c r="C15" s="76"/>
      <c r="D15" s="76"/>
      <c r="E15" s="76"/>
      <c r="F15" s="76"/>
      <c r="G15" s="76"/>
      <c r="H15" s="76"/>
      <c r="I15" s="76"/>
      <c r="J15" s="76"/>
      <c r="K15" s="76"/>
      <c r="L15" s="76"/>
    </row>
    <row r="16" spans="1:22" ht="17.25" customHeight="1" x14ac:dyDescent="0.2">
      <c r="A16" s="235"/>
      <c r="B16" s="235"/>
      <c r="C16" s="235"/>
      <c r="D16" s="77"/>
      <c r="E16" s="77"/>
      <c r="F16" s="77"/>
      <c r="G16" s="77"/>
      <c r="H16" s="77"/>
      <c r="I16" s="77"/>
      <c r="J16" s="77"/>
      <c r="K16" s="77"/>
      <c r="L16" s="236" t="s">
        <v>21</v>
      </c>
      <c r="M16" s="236"/>
      <c r="N16" s="236"/>
      <c r="O16" s="236"/>
      <c r="P16" s="236"/>
      <c r="Q16" s="236"/>
      <c r="R16" s="236"/>
      <c r="S16" s="236"/>
      <c r="T16" s="236"/>
      <c r="U16" s="236"/>
      <c r="V16" s="236"/>
    </row>
    <row r="17" spans="1:22" ht="46" x14ac:dyDescent="0.2">
      <c r="A17" s="247" t="s">
        <v>26</v>
      </c>
      <c r="B17" s="247"/>
      <c r="C17" s="247"/>
      <c r="D17" s="247"/>
      <c r="E17" s="247"/>
      <c r="F17" s="247"/>
      <c r="G17" s="78"/>
      <c r="H17" s="78"/>
      <c r="I17" s="78"/>
      <c r="J17" s="78"/>
      <c r="K17" s="78"/>
      <c r="L17" s="77"/>
      <c r="U17" s="248" t="str">
        <f>U1</f>
        <v>No.40</v>
      </c>
      <c r="V17" s="248"/>
    </row>
    <row r="18" spans="1:22" ht="17.25" customHeight="1" x14ac:dyDescent="0.2">
      <c r="A18" s="79"/>
      <c r="B18" s="79"/>
      <c r="C18" s="79"/>
      <c r="D18" s="78"/>
      <c r="E18" s="78"/>
      <c r="F18" s="78"/>
      <c r="G18" s="78"/>
      <c r="H18" s="78"/>
      <c r="I18" s="78"/>
      <c r="J18" s="78"/>
      <c r="K18" s="78"/>
      <c r="L18" s="77"/>
    </row>
    <row r="19" spans="1:22" ht="30" customHeight="1" thickBot="1" x14ac:dyDescent="0.25">
      <c r="A19" s="295" t="str">
        <f>'英語　短文　入力シート'!I22</f>
        <v>表で書いた英文を参考に、自分の考えを書こう！</v>
      </c>
      <c r="B19" s="295"/>
      <c r="C19" s="295"/>
      <c r="D19" s="295"/>
      <c r="E19" s="295"/>
      <c r="F19" s="295"/>
      <c r="G19" s="295"/>
      <c r="H19" s="295"/>
      <c r="I19" s="295"/>
      <c r="J19" s="295"/>
      <c r="K19" s="295"/>
      <c r="L19" s="295"/>
      <c r="M19" s="295"/>
      <c r="N19" s="295"/>
      <c r="O19" s="295"/>
      <c r="P19" s="295"/>
      <c r="Q19" s="295"/>
      <c r="R19" s="295"/>
      <c r="S19" s="295"/>
      <c r="T19" s="295"/>
      <c r="U19" s="295"/>
      <c r="V19" s="295"/>
    </row>
    <row r="20" spans="1:22" ht="59.25" customHeight="1" x14ac:dyDescent="0.55000000000000004">
      <c r="A20" s="293">
        <f>'英語　短文　入力シート'!H25</f>
        <v>1</v>
      </c>
      <c r="B20" s="296" t="str">
        <f>'英語　短文　入力シート'!N25</f>
        <v>あなたはどこへ行きたいですか？</v>
      </c>
      <c r="C20" s="296"/>
      <c r="D20" s="296"/>
      <c r="E20" s="296"/>
      <c r="F20" s="296"/>
      <c r="G20" s="296"/>
      <c r="H20" s="296"/>
      <c r="I20" s="296"/>
      <c r="J20" s="296"/>
      <c r="K20" s="297"/>
      <c r="L20" s="293">
        <f>'英語　短文　入力シート'!H26</f>
        <v>2</v>
      </c>
      <c r="M20" s="296" t="str">
        <f>'英語　短文　入力シート'!N26</f>
        <v>私は、　　 　　に行きたいです。</v>
      </c>
      <c r="N20" s="296"/>
      <c r="O20" s="296"/>
      <c r="P20" s="296"/>
      <c r="Q20" s="296"/>
      <c r="R20" s="296"/>
      <c r="S20" s="296"/>
      <c r="T20" s="296"/>
      <c r="U20" s="296"/>
      <c r="V20" s="297"/>
    </row>
    <row r="21" spans="1:22" ht="59.25" customHeight="1" thickBot="1" x14ac:dyDescent="0.25">
      <c r="A21" s="294"/>
      <c r="B21" s="298" t="str">
        <f>'英語　短文　入力シート'!I25</f>
        <v>Where do you want to go?</v>
      </c>
      <c r="C21" s="298"/>
      <c r="D21" s="298"/>
      <c r="E21" s="298"/>
      <c r="F21" s="298"/>
      <c r="G21" s="298"/>
      <c r="H21" s="298"/>
      <c r="I21" s="298"/>
      <c r="J21" s="298"/>
      <c r="K21" s="299"/>
      <c r="L21" s="294"/>
      <c r="M21" s="298" t="str">
        <f>'英語　短文　入力シート'!I26</f>
        <v>I want to go to                          .</v>
      </c>
      <c r="N21" s="298"/>
      <c r="O21" s="298"/>
      <c r="P21" s="298"/>
      <c r="Q21" s="298"/>
      <c r="R21" s="298"/>
      <c r="S21" s="298"/>
      <c r="T21" s="298"/>
      <c r="U21" s="298"/>
      <c r="V21" s="299"/>
    </row>
    <row r="22" spans="1:22" ht="59.25" customHeight="1" x14ac:dyDescent="0.55000000000000004">
      <c r="A22" s="293">
        <f>'英語　短文　入力シート'!H27</f>
        <v>3</v>
      </c>
      <c r="B22" s="296" t="str">
        <f>'英語　短文　入力シート'!N27</f>
        <v>なぜですか？</v>
      </c>
      <c r="C22" s="296"/>
      <c r="D22" s="296"/>
      <c r="E22" s="296"/>
      <c r="F22" s="296"/>
      <c r="G22" s="296"/>
      <c r="H22" s="296"/>
      <c r="I22" s="296"/>
      <c r="J22" s="296"/>
      <c r="K22" s="297"/>
      <c r="L22" s="293">
        <f>'英語　短文　入力シート'!H28</f>
        <v>4</v>
      </c>
      <c r="M22" s="296" t="str">
        <f>'英語　短文　入力シート'!N28</f>
        <v>なぜなら、私は　　　をしたいからです。</v>
      </c>
      <c r="N22" s="296"/>
      <c r="O22" s="296"/>
      <c r="P22" s="296"/>
      <c r="Q22" s="296"/>
      <c r="R22" s="296"/>
      <c r="S22" s="296"/>
      <c r="T22" s="296"/>
      <c r="U22" s="296"/>
      <c r="V22" s="297"/>
    </row>
    <row r="23" spans="1:22" ht="59.25" customHeight="1" thickBot="1" x14ac:dyDescent="0.25">
      <c r="A23" s="300"/>
      <c r="B23" s="301" t="str">
        <f>'英語　短文　入力シート'!I27</f>
        <v>Why?</v>
      </c>
      <c r="C23" s="301"/>
      <c r="D23" s="301"/>
      <c r="E23" s="301"/>
      <c r="F23" s="301"/>
      <c r="G23" s="301"/>
      <c r="H23" s="301"/>
      <c r="I23" s="301"/>
      <c r="J23" s="301"/>
      <c r="K23" s="302"/>
      <c r="L23" s="300"/>
      <c r="M23" s="301" t="str">
        <f>'英語　短文　入力シート'!I28</f>
        <v>Because I want to                        .</v>
      </c>
      <c r="N23" s="301"/>
      <c r="O23" s="301"/>
      <c r="P23" s="301"/>
      <c r="Q23" s="301"/>
      <c r="R23" s="301"/>
      <c r="S23" s="301"/>
      <c r="T23" s="301"/>
      <c r="U23" s="301"/>
      <c r="V23" s="302"/>
    </row>
    <row r="25" spans="1:22" x14ac:dyDescent="0.2">
      <c r="A25" s="43" t="s">
        <v>22</v>
      </c>
    </row>
    <row r="26" spans="1:22" x14ac:dyDescent="0.2">
      <c r="A26" s="43" t="s">
        <v>22</v>
      </c>
    </row>
    <row r="27" spans="1:22" x14ac:dyDescent="0.2">
      <c r="A27" s="43" t="s">
        <v>22</v>
      </c>
    </row>
    <row r="28" spans="1:22" x14ac:dyDescent="0.2">
      <c r="A28" s="43" t="s">
        <v>23</v>
      </c>
    </row>
    <row r="34" spans="1:22" x14ac:dyDescent="0.2">
      <c r="A34" s="43" t="s">
        <v>27</v>
      </c>
    </row>
    <row r="36" spans="1:22" x14ac:dyDescent="0.2">
      <c r="V36" s="43" t="s">
        <v>22</v>
      </c>
    </row>
  </sheetData>
  <sheetProtection algorithmName="SHA-512" hashValue="HobfXv7JylCj0aEOBvqPup9Nc6g8Cs7uXUR02krUTsx3kTgXcQ8JaTFijedSHifmnFZU5RQ1RYd+rsvUHuQP4A==" saltValue="arfl3XbAmW5D4pHjl0wWfQ==" spinCount="100000" sheet="1" objects="1" formatColumns="0" formatRows="0" selectLockedCells="1" selectUnlockedCells="1"/>
  <mergeCells count="42">
    <mergeCell ref="B9:K9"/>
    <mergeCell ref="M9:V9"/>
    <mergeCell ref="B10:K10"/>
    <mergeCell ref="M10:V10"/>
    <mergeCell ref="U1:V1"/>
    <mergeCell ref="A5:N5"/>
    <mergeCell ref="A7:A8"/>
    <mergeCell ref="B7:K7"/>
    <mergeCell ref="L7:L8"/>
    <mergeCell ref="M7:V7"/>
    <mergeCell ref="B8:K8"/>
    <mergeCell ref="M8:V8"/>
    <mergeCell ref="A1:Q1"/>
    <mergeCell ref="M3:V3"/>
    <mergeCell ref="F3:L3"/>
    <mergeCell ref="A19:V19"/>
    <mergeCell ref="M20:V20"/>
    <mergeCell ref="B21:K21"/>
    <mergeCell ref="M21:V21"/>
    <mergeCell ref="A22:A23"/>
    <mergeCell ref="B22:K22"/>
    <mergeCell ref="L22:L23"/>
    <mergeCell ref="M22:V22"/>
    <mergeCell ref="B23:K23"/>
    <mergeCell ref="M23:V23"/>
    <mergeCell ref="A20:A21"/>
    <mergeCell ref="B20:K20"/>
    <mergeCell ref="L20:L21"/>
    <mergeCell ref="L16:V16"/>
    <mergeCell ref="U17:V17"/>
    <mergeCell ref="A16:C16"/>
    <mergeCell ref="A17:F17"/>
    <mergeCell ref="B13:K13"/>
    <mergeCell ref="M13:V13"/>
    <mergeCell ref="B14:K14"/>
    <mergeCell ref="M14:V14"/>
    <mergeCell ref="A11:A12"/>
    <mergeCell ref="B11:K11"/>
    <mergeCell ref="L11:L12"/>
    <mergeCell ref="M11:V11"/>
    <mergeCell ref="B12:K12"/>
    <mergeCell ref="M12:V12"/>
  </mergeCells>
  <phoneticPr fontId="1"/>
  <printOptions horizontalCentered="1" verticalCentered="1"/>
  <pageMargins left="0.43307086614173229" right="0.43307086614173229" top="0.35433070866141736" bottom="0.15748031496062992" header="0.31496062992125984" footer="0.31496062992125984"/>
  <pageSetup paperSize="9"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7</vt:i4>
      </vt:variant>
    </vt:vector>
  </HeadingPairs>
  <TitlesOfParts>
    <vt:vector size="17" baseType="lpstr">
      <vt:lpstr>使用上の注意</vt:lpstr>
      <vt:lpstr>英単語　入力シート</vt:lpstr>
      <vt:lpstr>線で結ぶ</vt:lpstr>
      <vt:lpstr>下から選ぶ</vt:lpstr>
      <vt:lpstr>空欄書きこみ</vt:lpstr>
      <vt:lpstr>英語　短文　入力シート</vt:lpstr>
      <vt:lpstr>ならべかえ１文</vt:lpstr>
      <vt:lpstr>ならべかえ２文</vt:lpstr>
      <vt:lpstr>英語短文　穴埋め A</vt:lpstr>
      <vt:lpstr>英語短文　穴埋め B</vt:lpstr>
      <vt:lpstr>ならべかえ１文!Print_Area</vt:lpstr>
      <vt:lpstr>ならべかえ２文!Print_Area</vt:lpstr>
      <vt:lpstr>'英語短文　穴埋め A'!Print_Area</vt:lpstr>
      <vt:lpstr>'英語短文　穴埋め B'!Print_Area</vt:lpstr>
      <vt:lpstr>下から選ぶ!Print_Area</vt:lpstr>
      <vt:lpstr>空欄書きこみ!Print_Area</vt:lpstr>
      <vt:lpstr>線で結ぶ!Print_Area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PCUser;Kuniyuki Matsukura</dc:creator>
  <cp:lastModifiedBy>kuniyuki matsukura</cp:lastModifiedBy>
  <cp:lastPrinted>2018-12-18T15:15:25Z</cp:lastPrinted>
  <dcterms:created xsi:type="dcterms:W3CDTF">2015-12-01T16:12:04Z</dcterms:created>
  <dcterms:modified xsi:type="dcterms:W3CDTF">2019-01-07T01:50:22Z</dcterms:modified>
</cp:coreProperties>
</file>